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2"/>
  </bookViews>
  <sheets>
    <sheet name="OPĆI DIO web" sheetId="1" r:id="rId1"/>
    <sheet name="PLAN PRIHODA" sheetId="2" r:id="rId2"/>
    <sheet name=" PLAN RASHODA I IZDATAKA 2022" sheetId="3" r:id="rId3"/>
  </sheets>
  <definedNames>
    <definedName name="_xlnm.Print_Titles" localSheetId="2">' PLAN RASHODA I IZDATAKA 2022'!$1:$1</definedName>
    <definedName name="_xlnm.Print_Titles" localSheetId="1">'PLAN PRIHODA'!$1:$1</definedName>
    <definedName name="_xlnm.Print_Area" localSheetId="2">' PLAN RASHODA I IZDATAKA 2022'!$A$1:$N$363</definedName>
    <definedName name="_xlnm.Print_Area" localSheetId="0">'OPĆI DIO web'!$A$2:$F$33</definedName>
    <definedName name="_xlnm.Print_Area" localSheetId="1">'PLAN PRIHODA'!$A$1:$H$30</definedName>
  </definedNames>
  <calcPr fullCalcOnLoad="1"/>
</workbook>
</file>

<file path=xl/comments3.xml><?xml version="1.0" encoding="utf-8"?>
<comments xmlns="http://schemas.openxmlformats.org/spreadsheetml/2006/main">
  <authors>
    <author>Katarina</author>
  </authors>
  <commentList>
    <comment ref="F3" authorId="0">
      <text>
        <r>
          <rPr>
            <b/>
            <sz val="9"/>
            <rFont val="Segoe UI"/>
            <family val="2"/>
          </rPr>
          <t>Katarina:</t>
        </r>
        <r>
          <rPr>
            <sz val="9"/>
            <rFont val="Segoe UI"/>
            <family val="2"/>
          </rPr>
          <t xml:space="preserve">
</t>
        </r>
      </text>
    </comment>
    <comment ref="I341" authorId="0">
      <text>
        <r>
          <rPr>
            <b/>
            <sz val="9"/>
            <rFont val="Segoe UI"/>
            <family val="2"/>
          </rPr>
          <t>Katarina:</t>
        </r>
        <r>
          <rPr>
            <sz val="9"/>
            <rFont val="Segoe UI"/>
            <family val="2"/>
          </rPr>
          <t xml:space="preserve">
</t>
        </r>
      </text>
    </comment>
    <comment ref="G3" authorId="0">
      <text>
        <r>
          <rPr>
            <b/>
            <sz val="9"/>
            <rFont val="Segoe UI"/>
            <family val="2"/>
          </rPr>
          <t>Katarina:</t>
        </r>
        <r>
          <rPr>
            <sz val="9"/>
            <rFont val="Segoe UI"/>
            <family val="2"/>
          </rPr>
          <t xml:space="preserve">
U FP 2023 i 2024 nema viškova u rashodima i prihodima-uputa Županije 11.10.2021.</t>
        </r>
      </text>
    </comment>
    <comment ref="I216" authorId="0">
      <text>
        <r>
          <rPr>
            <b/>
            <sz val="9"/>
            <rFont val="Segoe UI"/>
            <family val="2"/>
          </rPr>
          <t>Katarina:</t>
        </r>
        <r>
          <rPr>
            <sz val="9"/>
            <rFont val="Segoe UI"/>
            <family val="2"/>
          </rPr>
          <t xml:space="preserve">
plivanje</t>
        </r>
      </text>
    </comment>
    <comment ref="K201" authorId="0">
      <text>
        <r>
          <rPr>
            <b/>
            <sz val="9"/>
            <rFont val="Segoe UI"/>
            <family val="2"/>
          </rPr>
          <t>Katarina:</t>
        </r>
        <r>
          <rPr>
            <sz val="9"/>
            <rFont val="Segoe UI"/>
            <family val="2"/>
          </rPr>
          <t xml:space="preserve">
žsv Agencija</t>
        </r>
      </text>
    </comment>
    <comment ref="K202" authorId="0">
      <text>
        <r>
          <rPr>
            <b/>
            <sz val="9"/>
            <rFont val="Segoe UI"/>
            <family val="2"/>
          </rPr>
          <t>Katarina:</t>
        </r>
        <r>
          <rPr>
            <sz val="9"/>
            <rFont val="Segoe UI"/>
            <family val="2"/>
          </rPr>
          <t xml:space="preserve">
ŽSV Agencija</t>
        </r>
      </text>
    </comment>
    <comment ref="K205" authorId="0">
      <text>
        <r>
          <rPr>
            <b/>
            <sz val="9"/>
            <rFont val="Segoe UI"/>
            <family val="2"/>
          </rPr>
          <t>Katarina:</t>
        </r>
        <r>
          <rPr>
            <sz val="9"/>
            <rFont val="Segoe UI"/>
            <family val="2"/>
          </rPr>
          <t xml:space="preserve">
oprema i žsv 500
</t>
        </r>
      </text>
    </comment>
    <comment ref="H212" authorId="0">
      <text>
        <r>
          <rPr>
            <b/>
            <sz val="9"/>
            <rFont val="Segoe UI"/>
            <family val="2"/>
          </rPr>
          <t>Katarina:</t>
        </r>
        <r>
          <rPr>
            <sz val="9"/>
            <rFont val="Segoe UI"/>
            <family val="2"/>
          </rPr>
          <t xml:space="preserve">
popravci tableta</t>
        </r>
      </text>
    </comment>
    <comment ref="H213" authorId="0">
      <text>
        <r>
          <rPr>
            <b/>
            <sz val="9"/>
            <rFont val="Segoe UI"/>
            <family val="2"/>
          </rPr>
          <t>Katarina:</t>
        </r>
        <r>
          <rPr>
            <sz val="9"/>
            <rFont val="Segoe UI"/>
            <family val="2"/>
          </rPr>
          <t xml:space="preserve">
popravci tableta</t>
        </r>
      </text>
    </comment>
    <comment ref="B160" authorId="0">
      <text>
        <r>
          <rPr>
            <b/>
            <sz val="9"/>
            <rFont val="Segoe UI"/>
            <family val="0"/>
          </rPr>
          <t>Katarina:</t>
        </r>
        <r>
          <rPr>
            <sz val="9"/>
            <rFont val="Segoe UI"/>
            <family val="0"/>
          </rPr>
          <t xml:space="preserve">
pametna ploča 44000, stolice 15000</t>
        </r>
      </text>
    </comment>
    <comment ref="B165" authorId="0">
      <text>
        <r>
          <rPr>
            <b/>
            <sz val="9"/>
            <rFont val="Segoe UI"/>
            <family val="0"/>
          </rPr>
          <t>Katarina:</t>
        </r>
        <r>
          <rPr>
            <sz val="9"/>
            <rFont val="Segoe UI"/>
            <family val="0"/>
          </rPr>
          <t xml:space="preserve">
pametna ploča 44000, stolice 15000</t>
        </r>
      </text>
    </comment>
  </commentList>
</comments>
</file>

<file path=xl/sharedStrings.xml><?xml version="1.0" encoding="utf-8"?>
<sst xmlns="http://schemas.openxmlformats.org/spreadsheetml/2006/main" count="399" uniqueCount="234">
  <si>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</si>
  <si>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</si>
  <si>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</si>
  <si>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</si>
  <si>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</si>
  <si>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</si>
  <si>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</si>
  <si>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u kunama</t>
  </si>
  <si>
    <t>Izvor prihoda i primitaka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</si>
  <si>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</si>
  <si>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</si>
  <si>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</si>
  <si>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</si>
  <si>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</si>
  <si>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</si>
  <si>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</si>
  <si>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</si>
  <si>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Šifra</t>
  </si>
  <si>
    <t>Naziv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</si>
  <si>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</si>
  <si>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</si>
  <si>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</si>
  <si>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</si>
  <si>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</si>
  <si>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</si>
  <si>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</si>
  <si>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</si>
  <si>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Financijski  rashodi</t>
  </si>
  <si>
    <t>Ostali financijski rashodi</t>
  </si>
  <si>
    <t>Rashodi za nabavu nefinancijske imovine</t>
  </si>
  <si>
    <t>OPĆI DIO</t>
  </si>
  <si>
    <t>PRIHODI UKUPNO</t>
  </si>
  <si>
    <t>RASHODI UKUPNO</t>
  </si>
  <si>
    <t>PRIHODI OD PRODAJE NEFINANCIJSKE IMOVINE</t>
  </si>
  <si>
    <t>Prihodi od prodaje  nefinancijske imovine i nadoknade šteta s osnova osiguranja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</si>
  <si>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</si>
  <si>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</si>
  <si>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</si>
  <si>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</si>
  <si>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Ukupno prihodi i primici za 2022.</t>
  </si>
  <si>
    <t>Rashodi poslovanja</t>
  </si>
  <si>
    <t>Oznaka                           rač. iz                                      računskog                                         plana</t>
  </si>
  <si>
    <t xml:space="preserve">Rashodi poslovanja </t>
  </si>
  <si>
    <t>TEKUĆE INVESTICIJSKO ODRŽAVANJE- minimalni standard</t>
  </si>
  <si>
    <t>Program 1001</t>
  </si>
  <si>
    <t>KAPITALNO ULAGANJE U OSNOVNO ŠKOLSTVO</t>
  </si>
  <si>
    <t>INTELEKTUALNE  USLUGE</t>
  </si>
  <si>
    <t>POJAČANI STANDARD U ŠKOLSTVU</t>
  </si>
  <si>
    <t>Aktivnost A100001</t>
  </si>
  <si>
    <t>3</t>
  </si>
  <si>
    <t>32</t>
  </si>
  <si>
    <t>323</t>
  </si>
  <si>
    <t>Tekući projekt T100002</t>
  </si>
  <si>
    <t>ŽUPANIJSKA STRUČNA VIJEĆA</t>
  </si>
  <si>
    <t>Tekući projekt T100003</t>
  </si>
  <si>
    <t>NATJECANJA</t>
  </si>
  <si>
    <t>Tekući projekt T100004</t>
  </si>
  <si>
    <t>OBLJETNICE ŠKOLA</t>
  </si>
  <si>
    <t>Tekući projekt T100005</t>
  </si>
  <si>
    <t>SVJETSKI DAN UČITELJA</t>
  </si>
  <si>
    <t>Tekući projekt T100006</t>
  </si>
  <si>
    <t>OSTALE IZVANŠKOLSKE AKTIVNOSTI</t>
  </si>
  <si>
    <t>Tekući projekt  T100015</t>
  </si>
  <si>
    <t>UČENIČKE ZADRUGE</t>
  </si>
  <si>
    <t>Tekući projekt T100027</t>
  </si>
  <si>
    <t>MEĐUNARODNA SURADNJA</t>
  </si>
  <si>
    <t xml:space="preserve">Tekući projekt T100040 </t>
  </si>
  <si>
    <t>STRUČNO USAVRŠAVANJE DJELATNIKA U ŠKOLSTVU</t>
  </si>
  <si>
    <t xml:space="preserve">Tekući projekt T100041 </t>
  </si>
  <si>
    <t>E-TEHNIČAR</t>
  </si>
  <si>
    <t xml:space="preserve">Tekući projekt T100049 </t>
  </si>
  <si>
    <t>EU PROJEKTI</t>
  </si>
  <si>
    <t>Program 1002</t>
  </si>
  <si>
    <t>KAPITALNO ULAGANJE</t>
  </si>
  <si>
    <t>Tekući projekt T100001</t>
  </si>
  <si>
    <t>OPREMA ŠKOLA</t>
  </si>
  <si>
    <t xml:space="preserve">Tekući projekt T100002 </t>
  </si>
  <si>
    <t>DODATNA ULAGANJA</t>
  </si>
  <si>
    <t>Program 1003</t>
  </si>
  <si>
    <t>TEKUĆE I INVESTICIJSKO ODRŽAVNJE U ŠKOLSTVU</t>
  </si>
  <si>
    <t>TEKUĆE I INVESTICIJSKO ODRŽAVANJE U ŠKOLSTVU</t>
  </si>
  <si>
    <t>PROGRAMI OSNOVNIH ŠKOLA IZVAN ŽUPANIJSKOG PRORAČUNA</t>
  </si>
  <si>
    <t>RASHODI POSLOVANJA</t>
  </si>
  <si>
    <r>
      <t xml:space="preserve">U ovaj program se upisuju sve aktivnosti kojima </t>
    </r>
    <r>
      <rPr>
        <b/>
        <sz val="10"/>
        <color indexed="8"/>
        <rFont val="Arial"/>
        <family val="2"/>
      </rPr>
      <t xml:space="preserve">izvor financiranja </t>
    </r>
    <r>
      <rPr>
        <b/>
        <sz val="10"/>
        <color indexed="10"/>
        <rFont val="Arial"/>
        <family val="2"/>
      </rPr>
      <t>nije</t>
    </r>
    <r>
      <rPr>
        <b/>
        <sz val="10"/>
        <color indexed="8"/>
        <rFont val="Arial"/>
        <family val="2"/>
      </rPr>
      <t xml:space="preserve"> ZŽ</t>
    </r>
    <r>
      <rPr>
        <sz val="10"/>
        <color indexed="8"/>
        <rFont val="Arial"/>
        <family val="2"/>
      </rPr>
      <t xml:space="preserve"> ( prihodi za posebne namjene, Pomoći, Vlasiti prihodi, Donacije), bez obzira ako je naziv aktivnosti isti kao što je naziv aktivnosti u drugom programu</t>
    </r>
  </si>
  <si>
    <t>ADMINISTRATIVNO, TEHNIČKO I STRUČNO OSOBLJE</t>
  </si>
  <si>
    <t>Aktivnost A100002</t>
  </si>
  <si>
    <t>Plaće zaposlenika i svi slični troškovi kojima izvor nije ZŽ</t>
  </si>
  <si>
    <t>ŠKOLSKA KUHINJA</t>
  </si>
  <si>
    <t>PRODUŽENI BORAVAK</t>
  </si>
  <si>
    <t>Tekući projekt T100008</t>
  </si>
  <si>
    <t>Tekući projekt T100009</t>
  </si>
  <si>
    <t>OSTALE IZVANUČIONIČKE AKTIVNOSTI</t>
  </si>
  <si>
    <t>Tekući projekt T100010</t>
  </si>
  <si>
    <t>Tekući projekt T100011</t>
  </si>
  <si>
    <t>OSPOSOBLJAVANJE BEZ ZASNIVANJA RADNOG ODNOSA</t>
  </si>
  <si>
    <t>Tekući projekt T100012</t>
  </si>
  <si>
    <t>Tekući projekt T100013</t>
  </si>
  <si>
    <t xml:space="preserve">Tekući projekt T100014 </t>
  </si>
  <si>
    <t>TEKUĆE I INVESTICIJSKO ODRŽAVANJE</t>
  </si>
  <si>
    <t>Tekući projekt T100015</t>
  </si>
  <si>
    <t>GLAZBENA ŠKOLA</t>
  </si>
  <si>
    <t>Tekući projekt T100020</t>
  </si>
  <si>
    <t>NABAVA UDŽBENIKA ZA UČENIKE</t>
  </si>
  <si>
    <t>Izvor ZŽ</t>
  </si>
  <si>
    <t xml:space="preserve">Izvor ZŽ </t>
  </si>
  <si>
    <t xml:space="preserve">Rashodi poslovanja po izvorima financiranja koji nije DEC ili ZŽ </t>
  </si>
  <si>
    <t xml:space="preserve">Ovdje je upisana većina postojećih aktivnosti, neke od njih su Rebalansom svedene na nulu, ali je za očekivati da će u narednim razdobljima biti ponovno korištene. </t>
  </si>
  <si>
    <t>U ovaj program se upisuje isključivo raspored sredstava iz Odluke Dec po kontima</t>
  </si>
  <si>
    <r>
      <t>Upisujete samo decentralizirana sredstva od Županije (</t>
    </r>
    <r>
      <rPr>
        <b/>
        <sz val="9"/>
        <color indexed="10"/>
        <rFont val="Arial"/>
        <family val="2"/>
      </rPr>
      <t>ne po drugim izvorima</t>
    </r>
    <r>
      <rPr>
        <b/>
        <sz val="9"/>
        <color indexed="8"/>
        <rFont val="Arial"/>
        <family val="2"/>
      </rPr>
      <t xml:space="preserve">) </t>
    </r>
  </si>
  <si>
    <r>
      <t>Upisujete samo decentralizirana sredstva od Županije (</t>
    </r>
    <r>
      <rPr>
        <b/>
        <sz val="9"/>
        <color indexed="10"/>
        <rFont val="Arial"/>
        <family val="2"/>
      </rPr>
      <t xml:space="preserve"> ne po drugim izvorima) </t>
    </r>
  </si>
  <si>
    <r>
      <t>Komentar (Uputa,</t>
    </r>
    <r>
      <rPr>
        <b/>
        <sz val="10"/>
        <color indexed="10"/>
        <rFont val="Arial"/>
        <family val="2"/>
      </rPr>
      <t xml:space="preserve"> izbrisati prilikom izrade plana) - sve aktivnosti i programe koje ne koristiti iz ovog primjera izbrisati </t>
    </r>
  </si>
  <si>
    <t xml:space="preserve">Isključivo kapitalni projekti iz Proračuna koji imaju navedenu školu kao proračunskog korisnika  - ostale škole ovo brišu </t>
  </si>
  <si>
    <t xml:space="preserve">Samo projekti kojima je izvor ZŽ  - bez obzira što je nazivlje akitnosti ili projekata  isto kao i u "vanžupanijskom dijelu"  - sredstva se upisuju isključivo sukladno iznosu koji je usvojen u proračunu ili rebalnsu - sukladno ovoj programskoj klasifikaciji </t>
  </si>
  <si>
    <t>Plaće za redovan rad</t>
  </si>
  <si>
    <t>Plaće za prekovremeni rad</t>
  </si>
  <si>
    <t>Plaće za posebne uvjete rada</t>
  </si>
  <si>
    <t>Doprinosi za obvezno zdr.osiguranje</t>
  </si>
  <si>
    <t>Doprinosi za obv.osig.u slučaju nezaposlenosti</t>
  </si>
  <si>
    <t>Naknade za prijevoz, rad na terenu</t>
  </si>
  <si>
    <t>Ostali nespomenuti rashodi poslovanja</t>
  </si>
  <si>
    <t>Službena putovanja</t>
  </si>
  <si>
    <t>Stručno usavršavanje zaposlenika</t>
  </si>
  <si>
    <t>Uredski mater.i ost.mater.rashodi</t>
  </si>
  <si>
    <t>Energija</t>
  </si>
  <si>
    <t>Sitni inventar i auto-gume</t>
  </si>
  <si>
    <t>Služb.radna i zaštitna odjeća i obuća</t>
  </si>
  <si>
    <t>Usluge telefona,pošte i prijevoza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</si>
  <si>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</si>
  <si>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</si>
  <si>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</si>
  <si>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</si>
  <si>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</si>
  <si>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</si>
  <si>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</si>
  <si>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Premije osiguranja</t>
  </si>
  <si>
    <t>Reprezentacija</t>
  </si>
  <si>
    <t>Članarine</t>
  </si>
  <si>
    <t>Naknade i pristojbe</t>
  </si>
  <si>
    <t>Bankarske usluge i usluge pl.prometa</t>
  </si>
  <si>
    <t>Mater.i dijelovi za tekuće i invest.održ.</t>
  </si>
  <si>
    <t>Usluge tekućeg i invest.održavanja</t>
  </si>
  <si>
    <t>Izvor 1.1 Opći prihodi i primici</t>
  </si>
  <si>
    <t>Izvor 5.P. Minist. Znanosti, obrazovanja i sporta-ESF.</t>
  </si>
  <si>
    <t>A100001</t>
  </si>
  <si>
    <t>Materijal i sirovine</t>
  </si>
  <si>
    <t>Rashodi za nabavu proizvedene dugotrajne  imovine</t>
  </si>
  <si>
    <t>Postrojenja i oprema</t>
  </si>
  <si>
    <t>Uredska oprema i namještaj</t>
  </si>
  <si>
    <t>Komunikacijska oprema</t>
  </si>
  <si>
    <t>Uređaji, strojevi i oprema za ost.namjene</t>
  </si>
  <si>
    <t>Knjige, umjetnička djela i ostale izložbene vrijednosti</t>
  </si>
  <si>
    <t>Knjige u knjižnicama</t>
  </si>
  <si>
    <t>Vlastiti prihodi (3.3)</t>
  </si>
  <si>
    <t>Prihodi za posebne namjene (4.L)</t>
  </si>
  <si>
    <t>Donacije (6)</t>
  </si>
  <si>
    <t>Naknada za nezapošlj.invalida</t>
  </si>
  <si>
    <t>Licence</t>
  </si>
  <si>
    <t>Sitan inventar</t>
  </si>
  <si>
    <t>Usluge telefona, pošte i prijevoza</t>
  </si>
  <si>
    <t>Uredski mater.i ost.mater.ras.-udžben.</t>
  </si>
  <si>
    <t>Oprema</t>
  </si>
  <si>
    <t>Oprema za održavanje i zaštitu</t>
  </si>
  <si>
    <t>Oprema za sport i glazbu</t>
  </si>
  <si>
    <t>Uređaji, strojevi i oprema za ostale namjene</t>
  </si>
  <si>
    <t>DI</t>
  </si>
  <si>
    <t>Materijal za higijenske potrebe i njegu</t>
  </si>
  <si>
    <t>MINIMALNI STANDARD U OSNOVNOM ŠKOLSTVU- MATERIJALNI I FINANCIJSKI RASHODI-decentralizirana sredstva</t>
  </si>
  <si>
    <t>Ulaganje u objekat</t>
  </si>
  <si>
    <t>Uredski materijal i ostali mat.rash</t>
  </si>
  <si>
    <t>Vlastiti prihodi -preneseni višak prihoda</t>
  </si>
  <si>
    <t>Pomoći -preneseni višak prihoda</t>
  </si>
  <si>
    <t>Uredski mater.i ostali mater.rashodi</t>
  </si>
  <si>
    <t>Bankarske usluge i usluge platbog promet</t>
  </si>
  <si>
    <t>Financijski rashodi</t>
  </si>
  <si>
    <t>Opći prihodi i primici-županijski  proračun</t>
  </si>
  <si>
    <t>Ostala uredska oprema</t>
  </si>
  <si>
    <t>Usluge tekućeg i investicisjkog održavanja</t>
  </si>
  <si>
    <t>Knjige i udžbenici</t>
  </si>
  <si>
    <t>Ostali rashodi</t>
  </si>
  <si>
    <t>Tekuće donacije</t>
  </si>
  <si>
    <t>Tekuće donacije u novcu</t>
  </si>
  <si>
    <t>Zatezne kamate</t>
  </si>
  <si>
    <t>Tekući projekt  T100047</t>
  </si>
  <si>
    <t>PRSTEN POTPORE IV</t>
  </si>
  <si>
    <t>Tekući projekt  T100041</t>
  </si>
  <si>
    <t>web planiranje</t>
  </si>
  <si>
    <t>Prijedlog plana 
za 2022</t>
  </si>
  <si>
    <t>Prijedlog plana 
za 2022.</t>
  </si>
  <si>
    <t>2022.</t>
  </si>
  <si>
    <t>Ostali nespomenuti rashodi</t>
  </si>
  <si>
    <t>Naknade za rad predst.i izvršnih tijela</t>
  </si>
  <si>
    <t>671 opći</t>
  </si>
  <si>
    <t>REBALANS FINANCIJSKOG PLANA ZA 2022.GODINU</t>
  </si>
  <si>
    <t>1.1.</t>
  </si>
  <si>
    <t>3.3.</t>
  </si>
  <si>
    <t>4.L</t>
  </si>
  <si>
    <t>5.K.</t>
  </si>
  <si>
    <t>5.K</t>
  </si>
  <si>
    <t>PRSTEN POTPORE V</t>
  </si>
  <si>
    <t>Kapitalni projekt K100128</t>
  </si>
  <si>
    <t>Izrada projektne dokumentacije za dogradnju škole i dvorane</t>
  </si>
  <si>
    <t>NEFINANCIJSKA IMOVINA</t>
  </si>
  <si>
    <t>Poslovni objekti</t>
  </si>
  <si>
    <t>Pomoći 5.K. MZOi ostale agencije (ŽSV, HŠSS…)</t>
  </si>
  <si>
    <t>Pomoći (5.k)     Grad</t>
  </si>
  <si>
    <t>Troškovi sudskih postupaka</t>
  </si>
  <si>
    <t>Zdravstvene i veterinarske usluge (covid t)</t>
  </si>
  <si>
    <t>0212</t>
  </si>
  <si>
    <t xml:space="preserve">PLAN PRIHODA 2022 </t>
  </si>
  <si>
    <t>POTICANJE KORIŠTENJA SREDSTAVA IZ FONDOVA EU</t>
  </si>
  <si>
    <t>Nova školska shema voća i povrća</t>
  </si>
  <si>
    <t xml:space="preserve">Tekući projekt T100011 </t>
  </si>
  <si>
    <t>Izvor 5.Đ Ministarstvo poljoprivrede-Opći prihodi i primici</t>
  </si>
  <si>
    <t>3722</t>
  </si>
  <si>
    <t>Naknade građanima i kućanstvima u naravi</t>
  </si>
  <si>
    <t>OŠ ĐURE DEŽELIĆA IVANIĆ-GRAD ukupno</t>
  </si>
  <si>
    <t>REBALANS FIN. PLANA ZA 2022.</t>
  </si>
  <si>
    <t xml:space="preserve">KAPITALNO ULAGANJE </t>
  </si>
  <si>
    <t>Oprema škola</t>
  </si>
  <si>
    <t>Nabava pribora za školsku kuhinju</t>
  </si>
  <si>
    <t>3225</t>
  </si>
  <si>
    <t>Sitni inventar i autogume</t>
  </si>
  <si>
    <t>Aktivnost  A100001</t>
  </si>
  <si>
    <t>Tekuće i investicijsko održavanje u školstvu</t>
  </si>
  <si>
    <t>3232</t>
  </si>
  <si>
    <t>Usluge tekućeg i investicijskog održavanja</t>
  </si>
  <si>
    <t>4221</t>
  </si>
  <si>
    <t>Uredska oprema i namještaj-ŠKOLA</t>
  </si>
  <si>
    <t>4227</t>
  </si>
  <si>
    <t>Strojevi za ostale namjene-KUHINJA</t>
  </si>
  <si>
    <t>Dodatna ulaganja</t>
  </si>
  <si>
    <t>Dodatna ulaganja na građevinskim objektima</t>
  </si>
  <si>
    <t>4511</t>
  </si>
  <si>
    <t xml:space="preserve">REBALANS FINANCIJSKOG PLANA OŠ ĐURE DEŽELIĆA ZA 2022. </t>
  </si>
</sst>
</file>

<file path=xl/styles.xml><?xml version="1.0" encoding="utf-8"?>
<styleSheet xmlns="http://schemas.openxmlformats.org/spreadsheetml/2006/main">
  <numFmts count="2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[$-1041A]dd\.mm\.yyyy"/>
    <numFmt numFmtId="179" formatCode="[$-1041A]h:mm"/>
    <numFmt numFmtId="180" formatCode="[$-1041A]#,##0.00;\-\ #,##0.00"/>
  </numFmts>
  <fonts count="90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sz val="9"/>
      <name val="Segoe UI"/>
      <family val="2"/>
    </font>
    <font>
      <b/>
      <sz val="9"/>
      <name val="Segoe UI"/>
      <family val="2"/>
    </font>
    <font>
      <b/>
      <i/>
      <sz val="8"/>
      <color indexed="8"/>
      <name val="Calibri"/>
      <family val="2"/>
    </font>
    <font>
      <sz val="8"/>
      <color indexed="8"/>
      <name val="MS Sans Serif"/>
      <family val="0"/>
    </font>
    <font>
      <b/>
      <sz val="9"/>
      <name val="Arial"/>
      <family val="2"/>
    </font>
    <font>
      <sz val="9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0"/>
      <color indexed="40"/>
      <name val="Arial"/>
      <family val="2"/>
    </font>
    <font>
      <b/>
      <sz val="9"/>
      <color indexed="40"/>
      <name val="Arial"/>
      <family val="2"/>
    </font>
    <font>
      <b/>
      <sz val="9"/>
      <color indexed="62"/>
      <name val="Arial"/>
      <family val="2"/>
    </font>
    <font>
      <sz val="10"/>
      <color indexed="62"/>
      <name val="Arial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b/>
      <sz val="9"/>
      <color rgb="FF000000"/>
      <name val="Arial"/>
      <family val="2"/>
    </font>
    <font>
      <sz val="10"/>
      <color rgb="FFFF0000"/>
      <name val="Arial"/>
      <family val="2"/>
    </font>
    <font>
      <sz val="10"/>
      <color rgb="FF00B0F0"/>
      <name val="Arial"/>
      <family val="2"/>
    </font>
    <font>
      <b/>
      <sz val="9"/>
      <color rgb="FF00B0F0"/>
      <name val="Arial"/>
      <family val="2"/>
    </font>
    <font>
      <sz val="10"/>
      <color rgb="FFF6493C"/>
      <name val="Arial"/>
      <family val="2"/>
    </font>
    <font>
      <b/>
      <sz val="9"/>
      <color theme="4"/>
      <name val="Arial"/>
      <family val="2"/>
    </font>
    <font>
      <sz val="10"/>
      <color theme="4"/>
      <name val="Arial"/>
      <family val="2"/>
    </font>
    <font>
      <b/>
      <sz val="8"/>
      <name val="MS Sans Serif"/>
      <family val="2"/>
    </font>
  </fonts>
  <fills count="5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1C1FF"/>
        <bgColor indexed="64"/>
      </patternFill>
    </fill>
    <fill>
      <patternFill patternType="solid">
        <fgColor rgb="FFE1E1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6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medium"/>
      <right style="medium"/>
      <top style="medium"/>
      <bottom style="hair"/>
    </border>
    <border>
      <left style="thin"/>
      <right style="thin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0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64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63" fillId="38" borderId="0" applyNumberFormat="0" applyBorder="0" applyAlignment="0" applyProtection="0"/>
    <xf numFmtId="0" fontId="63" fillId="39" borderId="0" applyNumberFormat="0" applyBorder="0" applyAlignment="0" applyProtection="0"/>
    <xf numFmtId="0" fontId="63" fillId="40" borderId="0" applyNumberFormat="0" applyBorder="0" applyAlignment="0" applyProtection="0"/>
    <xf numFmtId="0" fontId="63" fillId="41" borderId="0" applyNumberFormat="0" applyBorder="0" applyAlignment="0" applyProtection="0"/>
    <xf numFmtId="0" fontId="63" fillId="42" borderId="0" applyNumberFormat="0" applyBorder="0" applyAlignment="0" applyProtection="0"/>
    <xf numFmtId="0" fontId="63" fillId="43" borderId="0" applyNumberFormat="0" applyBorder="0" applyAlignment="0" applyProtection="0"/>
    <xf numFmtId="0" fontId="65" fillId="44" borderId="7" applyNumberFormat="0" applyAlignment="0" applyProtection="0"/>
    <xf numFmtId="0" fontId="66" fillId="44" borderId="8" applyNumberFormat="0" applyAlignment="0" applyProtection="0"/>
    <xf numFmtId="0" fontId="15" fillId="0" borderId="9" applyNumberFormat="0" applyFill="0" applyAlignment="0" applyProtection="0"/>
    <xf numFmtId="0" fontId="67" fillId="45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0" borderId="10" applyNumberFormat="0" applyFill="0" applyAlignment="0" applyProtection="0"/>
    <xf numFmtId="0" fontId="70" fillId="0" borderId="11" applyNumberFormat="0" applyFill="0" applyAlignment="0" applyProtection="0"/>
    <xf numFmtId="0" fontId="71" fillId="0" borderId="12" applyNumberFormat="0" applyFill="0" applyAlignment="0" applyProtection="0"/>
    <xf numFmtId="0" fontId="71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72" fillId="46" borderId="0" applyNumberFormat="0" applyBorder="0" applyAlignment="0" applyProtection="0"/>
    <xf numFmtId="0" fontId="73" fillId="0" borderId="0">
      <alignment/>
      <protection/>
    </xf>
    <xf numFmtId="0" fontId="62" fillId="0" borderId="0">
      <alignment/>
      <protection/>
    </xf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74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75" fillId="47" borderId="16" applyNumberFormat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78" fillId="0" borderId="18" applyNumberFormat="0" applyFill="0" applyAlignment="0" applyProtection="0"/>
    <xf numFmtId="0" fontId="79" fillId="48" borderId="8" applyNumberFormat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1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6" fillId="35" borderId="19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1" fontId="22" fillId="0" borderId="20" xfId="0" applyNumberFormat="1" applyFont="1" applyBorder="1" applyAlignment="1">
      <alignment wrapText="1"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6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 quotePrefix="1">
      <alignment horizontal="center" vertical="center"/>
    </xf>
    <xf numFmtId="0" fontId="28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 quotePrefix="1">
      <alignment horizontal="center" vertical="center"/>
    </xf>
    <xf numFmtId="0" fontId="30" fillId="0" borderId="0" xfId="0" applyFont="1" applyBorder="1" applyAlignment="1">
      <alignment vertical="center"/>
    </xf>
    <xf numFmtId="0" fontId="29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 wrapText="1"/>
    </xf>
    <xf numFmtId="0" fontId="29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2" fillId="0" borderId="0" xfId="0" applyNumberFormat="1" applyFont="1" applyFill="1" applyBorder="1" applyAlignment="1" applyProtection="1" quotePrefix="1">
      <alignment horizontal="center" vertical="center"/>
      <protection/>
    </xf>
    <xf numFmtId="3" fontId="32" fillId="0" borderId="0" xfId="0" applyNumberFormat="1" applyFont="1" applyFill="1" applyBorder="1" applyAlignment="1" applyProtection="1">
      <alignment/>
      <protection/>
    </xf>
    <xf numFmtId="0" fontId="29" fillId="0" borderId="21" xfId="0" applyFont="1" applyBorder="1" applyAlignment="1" quotePrefix="1">
      <alignment horizontal="left" vertical="center" wrapText="1"/>
    </xf>
    <xf numFmtId="0" fontId="29" fillId="0" borderId="21" xfId="0" applyFont="1" applyBorder="1" applyAlignment="1" quotePrefix="1">
      <alignment horizontal="center" vertical="center" wrapText="1"/>
    </xf>
    <xf numFmtId="0" fontId="26" fillId="0" borderId="21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6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6" fillId="0" borderId="0" xfId="0" applyNumberFormat="1" applyFont="1" applyFill="1" applyBorder="1" applyAlignment="1" applyProtection="1" quotePrefix="1">
      <alignment horizontal="left" wrapText="1"/>
      <protection/>
    </xf>
    <xf numFmtId="3" fontId="26" fillId="0" borderId="0" xfId="0" applyNumberFormat="1" applyFont="1" applyFill="1" applyBorder="1" applyAlignment="1" applyProtection="1">
      <alignment/>
      <protection/>
    </xf>
    <xf numFmtId="0" fontId="33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0" xfId="0" applyNumberFormat="1" applyFont="1" applyFill="1" applyBorder="1" applyAlignment="1" applyProtection="1">
      <alignment vertical="center"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Border="1" applyAlignment="1" applyProtection="1" quotePrefix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left" wrapText="1"/>
      <protection/>
    </xf>
    <xf numFmtId="0" fontId="34" fillId="0" borderId="0" xfId="0" applyNumberFormat="1" applyFont="1" applyFill="1" applyBorder="1" applyAlignment="1" applyProtection="1">
      <alignment wrapText="1"/>
      <protection/>
    </xf>
    <xf numFmtId="0" fontId="33" fillId="0" borderId="22" xfId="0" applyFont="1" applyBorder="1" applyAlignment="1" quotePrefix="1">
      <alignment horizontal="left" wrapText="1"/>
    </xf>
    <xf numFmtId="0" fontId="33" fillId="0" borderId="21" xfId="0" applyFont="1" applyBorder="1" applyAlignment="1" quotePrefix="1">
      <alignment horizontal="left" wrapText="1"/>
    </xf>
    <xf numFmtId="0" fontId="33" fillId="0" borderId="21" xfId="0" applyFont="1" applyBorder="1" applyAlignment="1" quotePrefix="1">
      <alignment horizontal="center" wrapText="1"/>
    </xf>
    <xf numFmtId="0" fontId="33" fillId="0" borderId="21" xfId="0" applyNumberFormat="1" applyFont="1" applyFill="1" applyBorder="1" applyAlignment="1" applyProtection="1" quotePrefix="1">
      <alignment horizontal="left"/>
      <protection/>
    </xf>
    <xf numFmtId="0" fontId="26" fillId="0" borderId="19" xfId="0" applyNumberFormat="1" applyFont="1" applyFill="1" applyBorder="1" applyAlignment="1" applyProtection="1">
      <alignment horizontal="center" wrapText="1"/>
      <protection/>
    </xf>
    <xf numFmtId="0" fontId="26" fillId="0" borderId="19" xfId="0" applyNumberFormat="1" applyFont="1" applyFill="1" applyBorder="1" applyAlignment="1" applyProtection="1">
      <alignment horizontal="center" vertical="center" wrapText="1"/>
      <protection/>
    </xf>
    <xf numFmtId="0" fontId="26" fillId="0" borderId="23" xfId="0" applyFont="1" applyBorder="1" applyAlignment="1">
      <alignment horizontal="center" vertical="center" wrapText="1"/>
    </xf>
    <xf numFmtId="3" fontId="33" fillId="0" borderId="19" xfId="0" applyNumberFormat="1" applyFont="1" applyBorder="1" applyAlignment="1">
      <alignment horizontal="right"/>
    </xf>
    <xf numFmtId="0" fontId="27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1" fontId="22" fillId="49" borderId="24" xfId="0" applyNumberFormat="1" applyFont="1" applyFill="1" applyBorder="1" applyAlignment="1">
      <alignment horizontal="right" vertical="top" wrapText="1"/>
    </xf>
    <xf numFmtId="1" fontId="22" fillId="49" borderId="25" xfId="0" applyNumberFormat="1" applyFont="1" applyFill="1" applyBorder="1" applyAlignment="1">
      <alignment horizontal="left" wrapText="1"/>
    </xf>
    <xf numFmtId="0" fontId="26" fillId="0" borderId="0" xfId="0" applyFont="1" applyBorder="1" applyAlignment="1">
      <alignment horizontal="center" vertical="center" wrapText="1"/>
    </xf>
    <xf numFmtId="0" fontId="36" fillId="7" borderId="22" xfId="0" applyFont="1" applyFill="1" applyBorder="1" applyAlignment="1">
      <alignment horizontal="left"/>
    </xf>
    <xf numFmtId="3" fontId="33" fillId="7" borderId="19" xfId="0" applyNumberFormat="1" applyFont="1" applyFill="1" applyBorder="1" applyAlignment="1">
      <alignment horizontal="right"/>
    </xf>
    <xf numFmtId="3" fontId="33" fillId="7" borderId="19" xfId="0" applyNumberFormat="1" applyFont="1" applyFill="1" applyBorder="1" applyAlignment="1" applyProtection="1">
      <alignment horizontal="right" wrapText="1"/>
      <protection/>
    </xf>
    <xf numFmtId="0" fontId="21" fillId="7" borderId="21" xfId="0" applyNumberFormat="1" applyFont="1" applyFill="1" applyBorder="1" applyAlignment="1" applyProtection="1">
      <alignment/>
      <protection/>
    </xf>
    <xf numFmtId="3" fontId="33" fillId="0" borderId="19" xfId="0" applyNumberFormat="1" applyFont="1" applyFill="1" applyBorder="1" applyAlignment="1">
      <alignment horizontal="right"/>
    </xf>
    <xf numFmtId="3" fontId="33" fillId="50" borderId="22" xfId="0" applyNumberFormat="1" applyFont="1" applyFill="1" applyBorder="1" applyAlignment="1" quotePrefix="1">
      <alignment horizontal="right"/>
    </xf>
    <xf numFmtId="3" fontId="33" fillId="7" borderId="22" xfId="0" applyNumberFormat="1" applyFont="1" applyFill="1" applyBorder="1" applyAlignment="1" quotePrefix="1">
      <alignment horizontal="right"/>
    </xf>
    <xf numFmtId="3" fontId="34" fillId="0" borderId="0" xfId="0" applyNumberFormat="1" applyFont="1" applyFill="1" applyBorder="1" applyAlignment="1" applyProtection="1">
      <alignment/>
      <protection/>
    </xf>
    <xf numFmtId="0" fontId="80" fillId="0" borderId="0" xfId="0" applyNumberFormat="1" applyFont="1" applyFill="1" applyBorder="1" applyAlignment="1" applyProtection="1">
      <alignment/>
      <protection/>
    </xf>
    <xf numFmtId="0" fontId="81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22" fillId="0" borderId="26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25" fillId="0" borderId="29" xfId="0" applyNumberFormat="1" applyFont="1" applyFill="1" applyBorder="1" applyAlignment="1" applyProtection="1">
      <alignment horizontal="center"/>
      <protection/>
    </xf>
    <xf numFmtId="0" fontId="25" fillId="0" borderId="29" xfId="0" applyNumberFormat="1" applyFont="1" applyFill="1" applyBorder="1" applyAlignment="1" applyProtection="1">
      <alignment/>
      <protection/>
    </xf>
    <xf numFmtId="0" fontId="25" fillId="0" borderId="30" xfId="0" applyNumberFormat="1" applyFont="1" applyFill="1" applyBorder="1" applyAlignment="1" applyProtection="1">
      <alignment horizontal="center"/>
      <protection/>
    </xf>
    <xf numFmtId="0" fontId="25" fillId="0" borderId="30" xfId="0" applyNumberFormat="1" applyFont="1" applyFill="1" applyBorder="1" applyAlignment="1" applyProtection="1">
      <alignment wrapText="1"/>
      <protection/>
    </xf>
    <xf numFmtId="0" fontId="25" fillId="0" borderId="30" xfId="0" applyNumberFormat="1" applyFont="1" applyFill="1" applyBorder="1" applyAlignment="1" applyProtection="1">
      <alignment/>
      <protection/>
    </xf>
    <xf numFmtId="1" fontId="21" fillId="0" borderId="31" xfId="0" applyNumberFormat="1" applyFont="1" applyBorder="1" applyAlignment="1">
      <alignment horizontal="left" wrapText="1"/>
    </xf>
    <xf numFmtId="3" fontId="21" fillId="0" borderId="32" xfId="0" applyNumberFormat="1" applyFont="1" applyBorder="1" applyAlignment="1">
      <alignment/>
    </xf>
    <xf numFmtId="1" fontId="21" fillId="0" borderId="33" xfId="0" applyNumberFormat="1" applyFont="1" applyBorder="1" applyAlignment="1">
      <alignment horizontal="left" wrapText="1"/>
    </xf>
    <xf numFmtId="3" fontId="21" fillId="0" borderId="34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1" fontId="21" fillId="0" borderId="38" xfId="0" applyNumberFormat="1" applyFont="1" applyBorder="1" applyAlignment="1">
      <alignment wrapText="1"/>
    </xf>
    <xf numFmtId="3" fontId="21" fillId="0" borderId="39" xfId="0" applyNumberFormat="1" applyFont="1" applyBorder="1" applyAlignment="1">
      <alignment/>
    </xf>
    <xf numFmtId="3" fontId="21" fillId="0" borderId="40" xfId="0" applyNumberFormat="1" applyFont="1" applyBorder="1" applyAlignment="1">
      <alignment/>
    </xf>
    <xf numFmtId="3" fontId="21" fillId="0" borderId="41" xfId="0" applyNumberFormat="1" applyFont="1" applyBorder="1" applyAlignment="1">
      <alignment/>
    </xf>
    <xf numFmtId="3" fontId="21" fillId="0" borderId="42" xfId="0" applyNumberFormat="1" applyFont="1" applyBorder="1" applyAlignment="1">
      <alignment/>
    </xf>
    <xf numFmtId="3" fontId="22" fillId="0" borderId="26" xfId="0" applyNumberFormat="1" applyFont="1" applyBorder="1" applyAlignment="1">
      <alignment/>
    </xf>
    <xf numFmtId="1" fontId="21" fillId="0" borderId="43" xfId="0" applyNumberFormat="1" applyFont="1" applyBorder="1" applyAlignment="1">
      <alignment horizontal="left" wrapText="1"/>
    </xf>
    <xf numFmtId="3" fontId="21" fillId="0" borderId="44" xfId="0" applyNumberFormat="1" applyFont="1" applyBorder="1" applyAlignment="1">
      <alignment/>
    </xf>
    <xf numFmtId="3" fontId="21" fillId="0" borderId="45" xfId="0" applyNumberFormat="1" applyFont="1" applyBorder="1" applyAlignment="1">
      <alignment/>
    </xf>
    <xf numFmtId="3" fontId="21" fillId="0" borderId="46" xfId="0" applyNumberFormat="1" applyFont="1" applyBorder="1" applyAlignment="1">
      <alignment/>
    </xf>
    <xf numFmtId="3" fontId="21" fillId="0" borderId="47" xfId="0" applyNumberFormat="1" applyFont="1" applyBorder="1" applyAlignment="1">
      <alignment/>
    </xf>
    <xf numFmtId="0" fontId="25" fillId="0" borderId="19" xfId="0" applyNumberFormat="1" applyFont="1" applyFill="1" applyBorder="1" applyAlignment="1" applyProtection="1">
      <alignment horizontal="center"/>
      <protection/>
    </xf>
    <xf numFmtId="0" fontId="25" fillId="0" borderId="19" xfId="0" applyNumberFormat="1" applyFont="1" applyFill="1" applyBorder="1" applyAlignment="1" applyProtection="1">
      <alignment wrapText="1"/>
      <protection/>
    </xf>
    <xf numFmtId="0" fontId="82" fillId="51" borderId="19" xfId="87" applyFont="1" applyFill="1" applyBorder="1" applyAlignment="1">
      <alignment horizontal="left" vertical="center" wrapText="1" readingOrder="1"/>
      <protection/>
    </xf>
    <xf numFmtId="0" fontId="25" fillId="0" borderId="29" xfId="0" applyNumberFormat="1" applyFont="1" applyFill="1" applyBorder="1" applyAlignment="1" applyProtection="1">
      <alignment wrapText="1"/>
      <protection/>
    </xf>
    <xf numFmtId="0" fontId="26" fillId="0" borderId="19" xfId="0" applyNumberFormat="1" applyFont="1" applyFill="1" applyBorder="1" applyAlignment="1" applyProtection="1">
      <alignment horizontal="center"/>
      <protection/>
    </xf>
    <xf numFmtId="0" fontId="26" fillId="0" borderId="19" xfId="0" applyNumberFormat="1" applyFont="1" applyFill="1" applyBorder="1" applyAlignment="1" applyProtection="1">
      <alignment horizontal="center" vertical="center"/>
      <protection/>
    </xf>
    <xf numFmtId="0" fontId="25" fillId="0" borderId="19" xfId="0" applyNumberFormat="1" applyFont="1" applyFill="1" applyBorder="1" applyAlignment="1" applyProtection="1">
      <alignment/>
      <protection/>
    </xf>
    <xf numFmtId="0" fontId="38" fillId="0" borderId="19" xfId="0" applyNumberFormat="1" applyFont="1" applyFill="1" applyBorder="1" applyAlignment="1" applyProtection="1">
      <alignment wrapText="1"/>
      <protection/>
    </xf>
    <xf numFmtId="0" fontId="26" fillId="0" borderId="19" xfId="0" applyNumberFormat="1" applyFont="1" applyFill="1" applyBorder="1" applyAlignment="1" applyProtection="1">
      <alignment wrapText="1"/>
      <protection/>
    </xf>
    <xf numFmtId="0" fontId="82" fillId="52" borderId="19" xfId="87" applyFont="1" applyFill="1" applyBorder="1" applyAlignment="1">
      <alignment horizontal="left" vertical="center" wrapText="1" readingOrder="1"/>
      <protection/>
    </xf>
    <xf numFmtId="0" fontId="82" fillId="53" borderId="19" xfId="87" applyFont="1" applyFill="1" applyBorder="1" applyAlignment="1">
      <alignment horizontal="center" vertical="center" wrapText="1" readingOrder="1"/>
      <protection/>
    </xf>
    <xf numFmtId="0" fontId="82" fillId="0" borderId="19" xfId="87" applyFont="1" applyBorder="1" applyAlignment="1">
      <alignment horizontal="center" vertical="center" wrapText="1" readingOrder="1"/>
      <protection/>
    </xf>
    <xf numFmtId="0" fontId="82" fillId="0" borderId="19" xfId="87" applyFont="1" applyFill="1" applyBorder="1" applyAlignment="1">
      <alignment horizontal="left" vertical="center" wrapText="1" readingOrder="1"/>
      <protection/>
    </xf>
    <xf numFmtId="0" fontId="26" fillId="35" borderId="19" xfId="0" applyFont="1" applyFill="1" applyBorder="1" applyAlignment="1">
      <alignment horizontal="center" vertical="center" wrapText="1"/>
    </xf>
    <xf numFmtId="0" fontId="26" fillId="50" borderId="19" xfId="0" applyNumberFormat="1" applyFont="1" applyFill="1" applyBorder="1" applyAlignment="1" applyProtection="1">
      <alignment horizontal="center"/>
      <protection/>
    </xf>
    <xf numFmtId="0" fontId="26" fillId="50" borderId="19" xfId="0" applyNumberFormat="1" applyFont="1" applyFill="1" applyBorder="1" applyAlignment="1" applyProtection="1">
      <alignment wrapText="1"/>
      <protection/>
    </xf>
    <xf numFmtId="3" fontId="26" fillId="50" borderId="19" xfId="0" applyNumberFormat="1" applyFont="1" applyFill="1" applyBorder="1" applyAlignment="1" applyProtection="1">
      <alignment/>
      <protection/>
    </xf>
    <xf numFmtId="3" fontId="26" fillId="0" borderId="19" xfId="0" applyNumberFormat="1" applyFont="1" applyFill="1" applyBorder="1" applyAlignment="1" applyProtection="1">
      <alignment/>
      <protection/>
    </xf>
    <xf numFmtId="3" fontId="25" fillId="0" borderId="19" xfId="0" applyNumberFormat="1" applyFont="1" applyFill="1" applyBorder="1" applyAlignment="1" applyProtection="1">
      <alignment/>
      <protection/>
    </xf>
    <xf numFmtId="0" fontId="26" fillId="54" borderId="19" xfId="0" applyNumberFormat="1" applyFont="1" applyFill="1" applyBorder="1" applyAlignment="1" applyProtection="1">
      <alignment horizontal="center"/>
      <protection/>
    </xf>
    <xf numFmtId="0" fontId="26" fillId="54" borderId="19" xfId="0" applyNumberFormat="1" applyFont="1" applyFill="1" applyBorder="1" applyAlignment="1" applyProtection="1">
      <alignment wrapText="1"/>
      <protection/>
    </xf>
    <xf numFmtId="3" fontId="26" fillId="54" borderId="19" xfId="0" applyNumberFormat="1" applyFont="1" applyFill="1" applyBorder="1" applyAlignment="1" applyProtection="1">
      <alignment/>
      <protection/>
    </xf>
    <xf numFmtId="0" fontId="82" fillId="55" borderId="19" xfId="87" applyFont="1" applyFill="1" applyBorder="1" applyAlignment="1">
      <alignment horizontal="left" vertical="center" wrapText="1" readingOrder="1"/>
      <protection/>
    </xf>
    <xf numFmtId="0" fontId="26" fillId="54" borderId="19" xfId="0" applyNumberFormat="1" applyFont="1" applyFill="1" applyBorder="1" applyAlignment="1" applyProtection="1">
      <alignment horizontal="left" wrapText="1"/>
      <protection/>
    </xf>
    <xf numFmtId="3" fontId="26" fillId="54" borderId="19" xfId="0" applyNumberFormat="1" applyFont="1" applyFill="1" applyBorder="1" applyAlignment="1" applyProtection="1">
      <alignment horizontal="right"/>
      <protection/>
    </xf>
    <xf numFmtId="4" fontId="25" fillId="0" borderId="19" xfId="0" applyNumberFormat="1" applyFont="1" applyFill="1" applyBorder="1" applyAlignment="1" applyProtection="1">
      <alignment/>
      <protection/>
    </xf>
    <xf numFmtId="0" fontId="82" fillId="56" borderId="19" xfId="87" applyFont="1" applyFill="1" applyBorder="1" applyAlignment="1">
      <alignment horizontal="left" vertical="center" wrapText="1" readingOrder="1"/>
      <protection/>
    </xf>
    <xf numFmtId="3" fontId="26" fillId="54" borderId="19" xfId="0" applyNumberFormat="1" applyFont="1" applyFill="1" applyBorder="1" applyAlignment="1" applyProtection="1">
      <alignment horizontal="center"/>
      <protection/>
    </xf>
    <xf numFmtId="3" fontId="26" fillId="54" borderId="19" xfId="0" applyNumberFormat="1" applyFont="1" applyFill="1" applyBorder="1" applyAlignment="1" applyProtection="1">
      <alignment wrapText="1"/>
      <protection/>
    </xf>
    <xf numFmtId="3" fontId="25" fillId="0" borderId="19" xfId="0" applyNumberFormat="1" applyFont="1" applyFill="1" applyBorder="1" applyAlignment="1" applyProtection="1">
      <alignment wrapText="1"/>
      <protection/>
    </xf>
    <xf numFmtId="3" fontId="26" fillId="18" borderId="19" xfId="0" applyNumberFormat="1" applyFont="1" applyFill="1" applyBorder="1" applyAlignment="1" applyProtection="1">
      <alignment/>
      <protection/>
    </xf>
    <xf numFmtId="3" fontId="82" fillId="56" borderId="19" xfId="87" applyNumberFormat="1" applyFont="1" applyFill="1" applyBorder="1" applyAlignment="1">
      <alignment horizontal="right" vertical="center" wrapText="1" readingOrder="1"/>
      <protection/>
    </xf>
    <xf numFmtId="4" fontId="82" fillId="55" borderId="19" xfId="87" applyNumberFormat="1" applyFont="1" applyFill="1" applyBorder="1" applyAlignment="1">
      <alignment horizontal="right" vertical="center" wrapText="1" readingOrder="1"/>
      <protection/>
    </xf>
    <xf numFmtId="3" fontId="26" fillId="28" borderId="19" xfId="0" applyNumberFormat="1" applyFont="1" applyFill="1" applyBorder="1" applyAlignment="1" applyProtection="1">
      <alignment horizontal="left"/>
      <protection/>
    </xf>
    <xf numFmtId="3" fontId="26" fillId="28" borderId="19" xfId="0" applyNumberFormat="1" applyFont="1" applyFill="1" applyBorder="1" applyAlignment="1" applyProtection="1">
      <alignment wrapText="1"/>
      <protection/>
    </xf>
    <xf numFmtId="3" fontId="26" fillId="50" borderId="19" xfId="0" applyNumberFormat="1" applyFont="1" applyFill="1" applyBorder="1" applyAlignment="1" applyProtection="1">
      <alignment horizontal="center"/>
      <protection/>
    </xf>
    <xf numFmtId="3" fontId="26" fillId="50" borderId="19" xfId="0" applyNumberFormat="1" applyFont="1" applyFill="1" applyBorder="1" applyAlignment="1" applyProtection="1">
      <alignment wrapText="1"/>
      <protection/>
    </xf>
    <xf numFmtId="3" fontId="26" fillId="0" borderId="19" xfId="0" applyNumberFormat="1" applyFont="1" applyFill="1" applyBorder="1" applyAlignment="1" applyProtection="1">
      <alignment horizontal="center"/>
      <protection/>
    </xf>
    <xf numFmtId="3" fontId="26" fillId="0" borderId="19" xfId="0" applyNumberFormat="1" applyFont="1" applyFill="1" applyBorder="1" applyAlignment="1" applyProtection="1">
      <alignment wrapText="1"/>
      <protection/>
    </xf>
    <xf numFmtId="3" fontId="25" fillId="0" borderId="19" xfId="0" applyNumberFormat="1" applyFont="1" applyFill="1" applyBorder="1" applyAlignment="1" applyProtection="1">
      <alignment horizontal="center"/>
      <protection/>
    </xf>
    <xf numFmtId="3" fontId="26" fillId="28" borderId="19" xfId="0" applyNumberFormat="1" applyFont="1" applyFill="1" applyBorder="1" applyAlignment="1" applyProtection="1">
      <alignment/>
      <protection/>
    </xf>
    <xf numFmtId="3" fontId="82" fillId="52" borderId="19" xfId="87" applyNumberFormat="1" applyFont="1" applyFill="1" applyBorder="1" applyAlignment="1">
      <alignment horizontal="right" vertical="center" wrapText="1" readingOrder="1"/>
      <protection/>
    </xf>
    <xf numFmtId="3" fontId="82" fillId="51" borderId="19" xfId="87" applyNumberFormat="1" applyFont="1" applyFill="1" applyBorder="1" applyAlignment="1">
      <alignment horizontal="right" vertical="center" wrapText="1" readingOrder="1"/>
      <protection/>
    </xf>
    <xf numFmtId="3" fontId="82" fillId="0" borderId="19" xfId="87" applyNumberFormat="1" applyFont="1" applyFill="1" applyBorder="1" applyAlignment="1">
      <alignment horizontal="right" vertical="center" wrapText="1" readingOrder="1"/>
      <protection/>
    </xf>
    <xf numFmtId="3" fontId="21" fillId="0" borderId="0" xfId="0" applyNumberFormat="1" applyFont="1" applyAlignment="1">
      <alignment/>
    </xf>
    <xf numFmtId="4" fontId="82" fillId="51" borderId="19" xfId="87" applyNumberFormat="1" applyFont="1" applyFill="1" applyBorder="1" applyAlignment="1">
      <alignment horizontal="right" vertical="center" wrapText="1" readingOrder="1"/>
      <protection/>
    </xf>
    <xf numFmtId="4" fontId="82" fillId="52" borderId="19" xfId="87" applyNumberFormat="1" applyFont="1" applyFill="1" applyBorder="1" applyAlignment="1">
      <alignment horizontal="right" vertical="center" wrapText="1" readingOrder="1"/>
      <protection/>
    </xf>
    <xf numFmtId="4" fontId="26" fillId="54" borderId="19" xfId="0" applyNumberFormat="1" applyFont="1" applyFill="1" applyBorder="1" applyAlignment="1" applyProtection="1">
      <alignment horizontal="right"/>
      <protection/>
    </xf>
    <xf numFmtId="4" fontId="26" fillId="50" borderId="19" xfId="0" applyNumberFormat="1" applyFont="1" applyFill="1" applyBorder="1" applyAlignment="1" applyProtection="1">
      <alignment/>
      <protection/>
    </xf>
    <xf numFmtId="4" fontId="26" fillId="0" borderId="19" xfId="0" applyNumberFormat="1" applyFont="1" applyFill="1" applyBorder="1" applyAlignment="1" applyProtection="1">
      <alignment/>
      <protection/>
    </xf>
    <xf numFmtId="4" fontId="83" fillId="0" borderId="19" xfId="0" applyNumberFormat="1" applyFont="1" applyFill="1" applyBorder="1" applyAlignment="1" applyProtection="1">
      <alignment/>
      <protection/>
    </xf>
    <xf numFmtId="4" fontId="26" fillId="0" borderId="19" xfId="0" applyNumberFormat="1" applyFont="1" applyFill="1" applyBorder="1" applyAlignment="1" applyProtection="1">
      <alignment horizontal="right"/>
      <protection/>
    </xf>
    <xf numFmtId="0" fontId="26" fillId="28" borderId="19" xfId="0" applyNumberFormat="1" applyFont="1" applyFill="1" applyBorder="1" applyAlignment="1" applyProtection="1">
      <alignment horizontal="center" vertical="center" wrapText="1"/>
      <protection/>
    </xf>
    <xf numFmtId="4" fontId="25" fillId="0" borderId="0" xfId="0" applyNumberFormat="1" applyFont="1" applyFill="1" applyBorder="1" applyAlignment="1" applyProtection="1">
      <alignment/>
      <protection/>
    </xf>
    <xf numFmtId="3" fontId="21" fillId="0" borderId="48" xfId="0" applyNumberFormat="1" applyFont="1" applyBorder="1" applyAlignment="1">
      <alignment horizontal="center" vertical="center" wrapText="1"/>
    </xf>
    <xf numFmtId="3" fontId="21" fillId="0" borderId="49" xfId="0" applyNumberFormat="1" applyFont="1" applyBorder="1" applyAlignment="1">
      <alignment/>
    </xf>
    <xf numFmtId="3" fontId="21" fillId="0" borderId="49" xfId="0" applyNumberFormat="1" applyFont="1" applyBorder="1" applyAlignment="1">
      <alignment horizontal="center" wrapText="1"/>
    </xf>
    <xf numFmtId="3" fontId="21" fillId="0" borderId="50" xfId="0" applyNumberFormat="1" applyFont="1" applyBorder="1" applyAlignment="1">
      <alignment horizontal="center" vertical="center" wrapText="1"/>
    </xf>
    <xf numFmtId="3" fontId="21" fillId="0" borderId="51" xfId="0" applyNumberFormat="1" applyFont="1" applyBorder="1" applyAlignment="1">
      <alignment horizontal="center" vertical="center" wrapText="1"/>
    </xf>
    <xf numFmtId="3" fontId="21" fillId="0" borderId="52" xfId="0" applyNumberFormat="1" applyFont="1" applyBorder="1" applyAlignment="1">
      <alignment/>
    </xf>
    <xf numFmtId="3" fontId="21" fillId="0" borderId="53" xfId="0" applyNumberFormat="1" applyFont="1" applyBorder="1" applyAlignment="1">
      <alignment/>
    </xf>
    <xf numFmtId="3" fontId="21" fillId="0" borderId="54" xfId="0" applyNumberFormat="1" applyFont="1" applyBorder="1" applyAlignment="1">
      <alignment/>
    </xf>
    <xf numFmtId="1" fontId="21" fillId="0" borderId="55" xfId="0" applyNumberFormat="1" applyFont="1" applyBorder="1" applyAlignment="1">
      <alignment horizontal="left" wrapText="1"/>
    </xf>
    <xf numFmtId="4" fontId="84" fillId="0" borderId="19" xfId="0" applyNumberFormat="1" applyFont="1" applyFill="1" applyBorder="1" applyAlignment="1" applyProtection="1">
      <alignment/>
      <protection/>
    </xf>
    <xf numFmtId="4" fontId="26" fillId="0" borderId="0" xfId="0" applyNumberFormat="1" applyFont="1" applyFill="1" applyBorder="1" applyAlignment="1" applyProtection="1">
      <alignment/>
      <protection/>
    </xf>
    <xf numFmtId="0" fontId="84" fillId="0" borderId="19" xfId="0" applyNumberFormat="1" applyFont="1" applyFill="1" applyBorder="1" applyAlignment="1" applyProtection="1">
      <alignment horizontal="center"/>
      <protection/>
    </xf>
    <xf numFmtId="0" fontId="84" fillId="0" borderId="19" xfId="0" applyNumberFormat="1" applyFont="1" applyFill="1" applyBorder="1" applyAlignment="1" applyProtection="1">
      <alignment wrapText="1"/>
      <protection/>
    </xf>
    <xf numFmtId="0" fontId="85" fillId="0" borderId="19" xfId="87" applyFont="1" applyFill="1" applyBorder="1" applyAlignment="1">
      <alignment horizontal="left" vertical="center" wrapText="1" readingOrder="1"/>
      <protection/>
    </xf>
    <xf numFmtId="4" fontId="26" fillId="57" borderId="19" xfId="0" applyNumberFormat="1" applyFont="1" applyFill="1" applyBorder="1" applyAlignment="1" applyProtection="1">
      <alignment/>
      <protection/>
    </xf>
    <xf numFmtId="0" fontId="38" fillId="57" borderId="19" xfId="0" applyNumberFormat="1" applyFont="1" applyFill="1" applyBorder="1" applyAlignment="1" applyProtection="1">
      <alignment wrapText="1"/>
      <protection/>
    </xf>
    <xf numFmtId="3" fontId="21" fillId="0" borderId="49" xfId="0" applyNumberFormat="1" applyFont="1" applyBorder="1" applyAlignment="1">
      <alignment horizontal="right" vertical="center" wrapText="1"/>
    </xf>
    <xf numFmtId="4" fontId="21" fillId="0" borderId="19" xfId="0" applyNumberFormat="1" applyFont="1" applyFill="1" applyBorder="1" applyAlignment="1" applyProtection="1">
      <alignment/>
      <protection/>
    </xf>
    <xf numFmtId="0" fontId="26" fillId="0" borderId="22" xfId="0" applyFont="1" applyBorder="1" applyAlignment="1" quotePrefix="1">
      <alignment horizontal="left" wrapText="1"/>
    </xf>
    <xf numFmtId="0" fontId="26" fillId="0" borderId="21" xfId="0" applyFont="1" applyBorder="1" applyAlignment="1" quotePrefix="1">
      <alignment horizontal="left" wrapText="1"/>
    </xf>
    <xf numFmtId="0" fontId="26" fillId="0" borderId="21" xfId="0" applyFont="1" applyBorder="1" applyAlignment="1" quotePrefix="1">
      <alignment horizontal="center" wrapText="1"/>
    </xf>
    <xf numFmtId="0" fontId="26" fillId="0" borderId="21" xfId="0" applyNumberFormat="1" applyFont="1" applyFill="1" applyBorder="1" applyAlignment="1" applyProtection="1" quotePrefix="1">
      <alignment horizontal="left"/>
      <protection/>
    </xf>
    <xf numFmtId="3" fontId="26" fillId="0" borderId="19" xfId="0" applyNumberFormat="1" applyFont="1" applyBorder="1" applyAlignment="1">
      <alignment horizontal="right"/>
    </xf>
    <xf numFmtId="3" fontId="26" fillId="7" borderId="19" xfId="0" applyNumberFormat="1" applyFont="1" applyFill="1" applyBorder="1" applyAlignment="1">
      <alignment horizontal="right"/>
    </xf>
    <xf numFmtId="4" fontId="82" fillId="0" borderId="19" xfId="87" applyNumberFormat="1" applyFont="1" applyFill="1" applyBorder="1" applyAlignment="1">
      <alignment horizontal="right" vertical="center" wrapText="1" readingOrder="1"/>
      <protection/>
    </xf>
    <xf numFmtId="0" fontId="82" fillId="58" borderId="19" xfId="87" applyFont="1" applyFill="1" applyBorder="1" applyAlignment="1">
      <alignment horizontal="left" vertical="center" wrapText="1" readingOrder="1"/>
      <protection/>
    </xf>
    <xf numFmtId="4" fontId="26" fillId="18" borderId="19" xfId="0" applyNumberFormat="1" applyFont="1" applyFill="1" applyBorder="1" applyAlignment="1" applyProtection="1">
      <alignment/>
      <protection/>
    </xf>
    <xf numFmtId="4" fontId="82" fillId="51" borderId="19" xfId="87" applyNumberFormat="1" applyFont="1" applyFill="1" applyBorder="1" applyAlignment="1">
      <alignment horizontal="left" vertical="center" wrapText="1" readingOrder="1"/>
      <protection/>
    </xf>
    <xf numFmtId="4" fontId="82" fillId="52" borderId="19" xfId="87" applyNumberFormat="1" applyFont="1" applyFill="1" applyBorder="1" applyAlignment="1">
      <alignment horizontal="left" vertical="center" wrapText="1" readingOrder="1"/>
      <protection/>
    </xf>
    <xf numFmtId="4" fontId="26" fillId="50" borderId="19" xfId="0" applyNumberFormat="1" applyFont="1" applyFill="1" applyBorder="1" applyAlignment="1" applyProtection="1">
      <alignment wrapText="1"/>
      <protection/>
    </xf>
    <xf numFmtId="4" fontId="26" fillId="54" borderId="19" xfId="0" applyNumberFormat="1" applyFont="1" applyFill="1" applyBorder="1" applyAlignment="1" applyProtection="1">
      <alignment/>
      <protection/>
    </xf>
    <xf numFmtId="4" fontId="82" fillId="0" borderId="19" xfId="87" applyNumberFormat="1" applyFont="1" applyFill="1" applyBorder="1" applyAlignment="1">
      <alignment horizontal="left" vertical="center" wrapText="1" readingOrder="1"/>
      <protection/>
    </xf>
    <xf numFmtId="4" fontId="86" fillId="0" borderId="19" xfId="0" applyNumberFormat="1" applyFont="1" applyFill="1" applyBorder="1" applyAlignment="1" applyProtection="1">
      <alignment/>
      <protection/>
    </xf>
    <xf numFmtId="4" fontId="82" fillId="56" borderId="19" xfId="87" applyNumberFormat="1" applyFont="1" applyFill="1" applyBorder="1" applyAlignment="1">
      <alignment horizontal="right" vertical="center" wrapText="1" readingOrder="1"/>
      <protection/>
    </xf>
    <xf numFmtId="4" fontId="85" fillId="0" borderId="19" xfId="87" applyNumberFormat="1" applyFont="1" applyFill="1" applyBorder="1" applyAlignment="1">
      <alignment horizontal="left" vertical="center" wrapText="1" readingOrder="1"/>
      <protection/>
    </xf>
    <xf numFmtId="4" fontId="26" fillId="28" borderId="19" xfId="0" applyNumberFormat="1" applyFont="1" applyFill="1" applyBorder="1" applyAlignment="1" applyProtection="1">
      <alignment/>
      <protection/>
    </xf>
    <xf numFmtId="4" fontId="82" fillId="56" borderId="19" xfId="87" applyNumberFormat="1" applyFont="1" applyFill="1" applyBorder="1" applyAlignment="1">
      <alignment horizontal="left" vertical="center" wrapText="1" readingOrder="1"/>
      <protection/>
    </xf>
    <xf numFmtId="4" fontId="25" fillId="0" borderId="29" xfId="0" applyNumberFormat="1" applyFont="1" applyFill="1" applyBorder="1" applyAlignment="1" applyProtection="1">
      <alignment/>
      <protection/>
    </xf>
    <xf numFmtId="4" fontId="25" fillId="0" borderId="30" xfId="0" applyNumberFormat="1" applyFont="1" applyFill="1" applyBorder="1" applyAlignment="1" applyProtection="1">
      <alignment/>
      <protection/>
    </xf>
    <xf numFmtId="4" fontId="25" fillId="57" borderId="30" xfId="0" applyNumberFormat="1" applyFont="1" applyFill="1" applyBorder="1" applyAlignment="1" applyProtection="1">
      <alignment/>
      <protection/>
    </xf>
    <xf numFmtId="4" fontId="23" fillId="35" borderId="0" xfId="0" applyNumberFormat="1" applyFont="1" applyFill="1" applyBorder="1" applyAlignment="1" applyProtection="1">
      <alignment/>
      <protection/>
    </xf>
    <xf numFmtId="4" fontId="22" fillId="0" borderId="19" xfId="0" applyNumberFormat="1" applyFont="1" applyFill="1" applyBorder="1" applyAlignment="1" applyProtection="1">
      <alignment/>
      <protection/>
    </xf>
    <xf numFmtId="4" fontId="22" fillId="50" borderId="19" xfId="0" applyNumberFormat="1" applyFont="1" applyFill="1" applyBorder="1" applyAlignment="1" applyProtection="1">
      <alignment/>
      <protection/>
    </xf>
    <xf numFmtId="0" fontId="23" fillId="0" borderId="19" xfId="0" applyNumberFormat="1" applyFont="1" applyFill="1" applyBorder="1" applyAlignment="1" applyProtection="1">
      <alignment wrapText="1"/>
      <protection/>
    </xf>
    <xf numFmtId="4" fontId="46" fillId="0" borderId="19" xfId="87" applyNumberFormat="1" applyFont="1" applyFill="1" applyBorder="1" applyAlignment="1">
      <alignment horizontal="right" vertical="center" wrapText="1" readingOrder="1"/>
      <protection/>
    </xf>
    <xf numFmtId="4" fontId="46" fillId="0" borderId="19" xfId="87" applyNumberFormat="1" applyFont="1" applyFill="1" applyBorder="1" applyAlignment="1">
      <alignment horizontal="left" vertical="center" wrapText="1" readingOrder="1"/>
      <protection/>
    </xf>
    <xf numFmtId="4" fontId="47" fillId="0" borderId="19" xfId="87" applyNumberFormat="1" applyFont="1" applyFill="1" applyBorder="1" applyAlignment="1">
      <alignment horizontal="right" vertical="center" wrapText="1" readingOrder="1"/>
      <protection/>
    </xf>
    <xf numFmtId="4" fontId="87" fillId="0" borderId="19" xfId="87" applyNumberFormat="1" applyFont="1" applyFill="1" applyBorder="1" applyAlignment="1">
      <alignment horizontal="right" vertical="center" wrapText="1" readingOrder="1"/>
      <protection/>
    </xf>
    <xf numFmtId="4" fontId="88" fillId="0" borderId="19" xfId="0" applyNumberFormat="1" applyFont="1" applyFill="1" applyBorder="1" applyAlignment="1" applyProtection="1">
      <alignment/>
      <protection/>
    </xf>
    <xf numFmtId="4" fontId="87" fillId="0" borderId="19" xfId="87" applyNumberFormat="1" applyFont="1" applyFill="1" applyBorder="1" applyAlignment="1">
      <alignment horizontal="left" vertical="center" wrapText="1" readingOrder="1"/>
      <protection/>
    </xf>
    <xf numFmtId="49" fontId="25" fillId="0" borderId="19" xfId="0" applyNumberFormat="1" applyFont="1" applyFill="1" applyBorder="1" applyAlignment="1" applyProtection="1">
      <alignment horizontal="center"/>
      <protection/>
    </xf>
    <xf numFmtId="0" fontId="39" fillId="0" borderId="0" xfId="0" applyNumberFormat="1" applyFont="1" applyFill="1" applyBorder="1" applyAlignment="1" applyProtection="1">
      <alignment horizontal="left"/>
      <protection/>
    </xf>
    <xf numFmtId="0" fontId="27" fillId="17" borderId="0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 horizontal="center" vertical="center" wrapText="1"/>
      <protection/>
    </xf>
    <xf numFmtId="0" fontId="36" fillId="7" borderId="22" xfId="0" applyNumberFormat="1" applyFont="1" applyFill="1" applyBorder="1" applyAlignment="1" applyProtection="1">
      <alignment horizontal="left" wrapText="1"/>
      <protection/>
    </xf>
    <xf numFmtId="0" fontId="37" fillId="7" borderId="21" xfId="0" applyNumberFormat="1" applyFont="1" applyFill="1" applyBorder="1" applyAlignment="1" applyProtection="1">
      <alignment wrapText="1"/>
      <protection/>
    </xf>
    <xf numFmtId="0" fontId="21" fillId="7" borderId="21" xfId="0" applyNumberFormat="1" applyFont="1" applyFill="1" applyBorder="1" applyAlignment="1" applyProtection="1">
      <alignment/>
      <protection/>
    </xf>
    <xf numFmtId="0" fontId="36" fillId="0" borderId="22" xfId="0" applyNumberFormat="1" applyFont="1" applyFill="1" applyBorder="1" applyAlignment="1" applyProtection="1">
      <alignment horizontal="left" wrapText="1"/>
      <protection/>
    </xf>
    <xf numFmtId="0" fontId="37" fillId="0" borderId="21" xfId="0" applyNumberFormat="1" applyFont="1" applyFill="1" applyBorder="1" applyAlignment="1" applyProtection="1">
      <alignment wrapText="1"/>
      <protection/>
    </xf>
    <xf numFmtId="0" fontId="21" fillId="0" borderId="21" xfId="0" applyNumberFormat="1" applyFont="1" applyFill="1" applyBorder="1" applyAlignment="1" applyProtection="1">
      <alignment/>
      <protection/>
    </xf>
    <xf numFmtId="0" fontId="36" fillId="0" borderId="22" xfId="0" applyFont="1" applyFill="1" applyBorder="1" applyAlignment="1" quotePrefix="1">
      <alignment horizontal="left"/>
    </xf>
    <xf numFmtId="0" fontId="36" fillId="0" borderId="22" xfId="0" applyNumberFormat="1" applyFont="1" applyFill="1" applyBorder="1" applyAlignment="1" applyProtection="1" quotePrefix="1">
      <alignment horizontal="left" wrapText="1"/>
      <protection/>
    </xf>
    <xf numFmtId="0" fontId="21" fillId="0" borderId="21" xfId="0" applyNumberFormat="1" applyFont="1" applyFill="1" applyBorder="1" applyAlignment="1" applyProtection="1">
      <alignment wrapText="1"/>
      <protection/>
    </xf>
    <xf numFmtId="0" fontId="36" fillId="0" borderId="22" xfId="0" applyFont="1" applyBorder="1" applyAlignment="1" quotePrefix="1">
      <alignment horizontal="left"/>
    </xf>
    <xf numFmtId="0" fontId="36" fillId="7" borderId="22" xfId="0" applyNumberFormat="1" applyFont="1" applyFill="1" applyBorder="1" applyAlignment="1" applyProtection="1" quotePrefix="1">
      <alignment horizontal="left" wrapText="1"/>
      <protection/>
    </xf>
    <xf numFmtId="0" fontId="34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3" fillId="50" borderId="22" xfId="0" applyNumberFormat="1" applyFont="1" applyFill="1" applyBorder="1" applyAlignment="1" applyProtection="1">
      <alignment horizontal="left" wrapText="1"/>
      <protection/>
    </xf>
    <xf numFmtId="0" fontId="33" fillId="50" borderId="21" xfId="0" applyNumberFormat="1" applyFont="1" applyFill="1" applyBorder="1" applyAlignment="1" applyProtection="1">
      <alignment horizontal="left" wrapText="1"/>
      <protection/>
    </xf>
    <xf numFmtId="0" fontId="33" fillId="50" borderId="56" xfId="0" applyNumberFormat="1" applyFont="1" applyFill="1" applyBorder="1" applyAlignment="1" applyProtection="1">
      <alignment horizontal="left" wrapText="1"/>
      <protection/>
    </xf>
    <xf numFmtId="0" fontId="33" fillId="7" borderId="22" xfId="0" applyNumberFormat="1" applyFont="1" applyFill="1" applyBorder="1" applyAlignment="1" applyProtection="1">
      <alignment horizontal="left" wrapText="1"/>
      <protection/>
    </xf>
    <xf numFmtId="0" fontId="33" fillId="7" borderId="21" xfId="0" applyNumberFormat="1" applyFont="1" applyFill="1" applyBorder="1" applyAlignment="1" applyProtection="1">
      <alignment horizontal="left" wrapText="1"/>
      <protection/>
    </xf>
    <xf numFmtId="0" fontId="33" fillId="7" borderId="56" xfId="0" applyNumberFormat="1" applyFont="1" applyFill="1" applyBorder="1" applyAlignment="1" applyProtection="1">
      <alignment horizontal="left" wrapText="1"/>
      <protection/>
    </xf>
    <xf numFmtId="0" fontId="44" fillId="0" borderId="0" xfId="0" applyNumberFormat="1" applyFont="1" applyFill="1" applyBorder="1" applyAlignment="1" applyProtection="1">
      <alignment wrapText="1"/>
      <protection/>
    </xf>
    <xf numFmtId="0" fontId="45" fillId="0" borderId="0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22" fillId="0" borderId="22" xfId="0" applyNumberFormat="1" applyFont="1" applyFill="1" applyBorder="1" applyAlignment="1" applyProtection="1">
      <alignment horizontal="left" wrapText="1"/>
      <protection/>
    </xf>
    <xf numFmtId="0" fontId="22" fillId="7" borderId="22" xfId="0" applyNumberFormat="1" applyFont="1" applyFill="1" applyBorder="1" applyAlignment="1" applyProtection="1" quotePrefix="1">
      <alignment horizontal="left" wrapText="1"/>
      <protection/>
    </xf>
    <xf numFmtId="0" fontId="21" fillId="7" borderId="21" xfId="0" applyNumberFormat="1" applyFont="1" applyFill="1" applyBorder="1" applyAlignment="1" applyProtection="1">
      <alignment wrapText="1"/>
      <protection/>
    </xf>
    <xf numFmtId="0" fontId="26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2" fillId="0" borderId="22" xfId="0" applyNumberFormat="1" applyFont="1" applyFill="1" applyBorder="1" applyAlignment="1" applyProtection="1" quotePrefix="1">
      <alignment horizontal="left" wrapText="1"/>
      <protection/>
    </xf>
    <xf numFmtId="3" fontId="22" fillId="0" borderId="57" xfId="0" applyNumberFormat="1" applyFont="1" applyBorder="1" applyAlignment="1">
      <alignment horizontal="center"/>
    </xf>
    <xf numFmtId="3" fontId="22" fillId="0" borderId="58" xfId="0" applyNumberFormat="1" applyFont="1" applyBorder="1" applyAlignment="1">
      <alignment horizontal="center"/>
    </xf>
    <xf numFmtId="3" fontId="22" fillId="0" borderId="59" xfId="0" applyNumberFormat="1" applyFont="1" applyBorder="1" applyAlignment="1">
      <alignment horizontal="center"/>
    </xf>
    <xf numFmtId="0" fontId="27" fillId="0" borderId="60" xfId="0" applyNumberFormat="1" applyFont="1" applyFill="1" applyBorder="1" applyAlignment="1" applyProtection="1" quotePrefix="1">
      <alignment horizontal="left" wrapText="1"/>
      <protection/>
    </xf>
    <xf numFmtId="0" fontId="34" fillId="0" borderId="60" xfId="0" applyNumberFormat="1" applyFont="1" applyFill="1" applyBorder="1" applyAlignment="1" applyProtection="1">
      <alignment wrapText="1"/>
      <protection/>
    </xf>
    <xf numFmtId="0" fontId="36" fillId="25" borderId="57" xfId="0" applyFont="1" applyFill="1" applyBorder="1" applyAlignment="1">
      <alignment horizontal="center" vertical="center"/>
    </xf>
    <xf numFmtId="0" fontId="37" fillId="25" borderId="58" xfId="0" applyFont="1" applyFill="1" applyBorder="1" applyAlignment="1">
      <alignment horizontal="center" vertical="center"/>
    </xf>
    <xf numFmtId="0" fontId="37" fillId="25" borderId="59" xfId="0" applyFont="1" applyFill="1" applyBorder="1" applyAlignment="1">
      <alignment horizontal="center" vertical="center"/>
    </xf>
    <xf numFmtId="0" fontId="26" fillId="18" borderId="22" xfId="0" applyNumberFormat="1" applyFont="1" applyFill="1" applyBorder="1" applyAlignment="1" applyProtection="1">
      <alignment horizontal="left" wrapText="1"/>
      <protection/>
    </xf>
    <xf numFmtId="0" fontId="26" fillId="18" borderId="56" xfId="0" applyNumberFormat="1" applyFont="1" applyFill="1" applyBorder="1" applyAlignment="1" applyProtection="1">
      <alignment horizontal="left" wrapText="1"/>
      <protection/>
    </xf>
    <xf numFmtId="0" fontId="27" fillId="0" borderId="19" xfId="0" applyNumberFormat="1" applyFont="1" applyFill="1" applyBorder="1" applyAlignment="1" applyProtection="1">
      <alignment horizontal="center" vertical="center"/>
      <protection/>
    </xf>
    <xf numFmtId="0" fontId="25" fillId="0" borderId="61" xfId="0" applyNumberFormat="1" applyFont="1" applyFill="1" applyBorder="1" applyAlignment="1" applyProtection="1">
      <alignment horizontal="center" wrapText="1"/>
      <protection/>
    </xf>
    <xf numFmtId="0" fontId="25" fillId="0" borderId="62" xfId="0" applyNumberFormat="1" applyFont="1" applyFill="1" applyBorder="1" applyAlignment="1" applyProtection="1">
      <alignment horizontal="center" wrapText="1"/>
      <protection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" xfId="87"/>
    <cellStyle name="Normalno 2" xfId="88"/>
    <cellStyle name="Note" xfId="89"/>
    <cellStyle name="Output" xfId="90"/>
    <cellStyle name="Percent" xfId="91"/>
    <cellStyle name="Povezana ćelija" xfId="92"/>
    <cellStyle name="Followed Hyperlink" xfId="93"/>
    <cellStyle name="Provjera ćelije" xfId="94"/>
    <cellStyle name="Tekst objašnjenja" xfId="95"/>
    <cellStyle name="Tekst upozorenja" xfId="96"/>
    <cellStyle name="Title" xfId="97"/>
    <cellStyle name="Total" xfId="98"/>
    <cellStyle name="Ukupni zbroj" xfId="99"/>
    <cellStyle name="Unos" xfId="100"/>
    <cellStyle name="Currency" xfId="101"/>
    <cellStyle name="Currency [0]" xfId="102"/>
    <cellStyle name="Warning Text" xfId="103"/>
    <cellStyle name="Comma" xfId="104"/>
    <cellStyle name="Comma [0]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1219200</xdr:colOff>
      <xdr:row>26</xdr:row>
      <xdr:rowOff>142875</xdr:rowOff>
    </xdr:from>
    <xdr:to>
      <xdr:col>6</xdr:col>
      <xdr:colOff>0</xdr:colOff>
      <xdr:row>31</xdr:row>
      <xdr:rowOff>104775</xdr:rowOff>
    </xdr:to>
    <xdr:sp>
      <xdr:nvSpPr>
        <xdr:cNvPr id="1" name="Text Box 5"/>
        <xdr:cNvSpPr txBox="1">
          <a:spLocks noChangeArrowheads="1"/>
        </xdr:cNvSpPr>
      </xdr:nvSpPr>
      <xdr:spPr>
        <a:xfrm>
          <a:off x="2514600" y="7791450"/>
          <a:ext cx="2819400" cy="771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Ravnatelj: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Mileo Todić, dipl.teol.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</xdr:col>
      <xdr:colOff>933450</xdr:colOff>
      <xdr:row>23</xdr:row>
      <xdr:rowOff>123825</xdr:rowOff>
    </xdr:from>
    <xdr:to>
      <xdr:col>7</xdr:col>
      <xdr:colOff>1104900</xdr:colOff>
      <xdr:row>26</xdr:row>
      <xdr:rowOff>361950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6686550" y="5600700"/>
          <a:ext cx="251460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Ravnatelj: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Mileo Todić, dipl.teol.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I45"/>
  <sheetViews>
    <sheetView view="pageBreakPreview" zoomScale="120" zoomScaleSheetLayoutView="120" zoomScalePageLayoutView="0" workbookViewId="0" topLeftCell="A16">
      <selection activeCell="H34" sqref="H34"/>
    </sheetView>
  </sheetViews>
  <sheetFormatPr defaultColWidth="11.421875" defaultRowHeight="12.75"/>
  <cols>
    <col min="1" max="2" width="4.28125" style="3" customWidth="1"/>
    <col min="3" max="3" width="5.57421875" style="3" customWidth="1"/>
    <col min="4" max="4" width="5.28125" style="59" customWidth="1"/>
    <col min="5" max="5" width="44.7109375" style="3" customWidth="1"/>
    <col min="6" max="6" width="15.8515625" style="3" bestFit="1" customWidth="1"/>
    <col min="7" max="7" width="11.421875" style="3" customWidth="1"/>
    <col min="8" max="8" width="16.28125" style="3" bestFit="1" customWidth="1"/>
    <col min="9" max="9" width="21.7109375" style="3" bestFit="1" customWidth="1"/>
    <col min="10" max="16384" width="11.421875" style="3" customWidth="1"/>
  </cols>
  <sheetData>
    <row r="2" spans="1:6" ht="15">
      <c r="A2" s="207"/>
      <c r="B2" s="207"/>
      <c r="C2" s="207"/>
      <c r="D2" s="207"/>
      <c r="E2" s="207"/>
      <c r="F2" s="207"/>
    </row>
    <row r="3" spans="1:6" ht="48" customHeight="1">
      <c r="A3" s="208" t="s">
        <v>233</v>
      </c>
      <c r="B3" s="208"/>
      <c r="C3" s="208"/>
      <c r="D3" s="208"/>
      <c r="E3" s="208"/>
      <c r="F3" s="208"/>
    </row>
    <row r="4" spans="1:6" s="47" customFormat="1" ht="26.25" customHeight="1">
      <c r="A4" s="209" t="s">
        <v>30</v>
      </c>
      <c r="B4" s="209"/>
      <c r="C4" s="209"/>
      <c r="D4" s="209"/>
      <c r="E4" s="209"/>
      <c r="F4" s="209"/>
    </row>
    <row r="5" spans="1:5" ht="15.75" customHeight="1">
      <c r="A5" s="48"/>
      <c r="B5" s="49"/>
      <c r="C5" s="49"/>
      <c r="D5" s="49"/>
      <c r="E5" s="49"/>
    </row>
    <row r="6" spans="1:7" ht="27.75" customHeight="1">
      <c r="A6" s="50"/>
      <c r="B6" s="51"/>
      <c r="C6" s="51"/>
      <c r="D6" s="52"/>
      <c r="E6" s="53"/>
      <c r="F6" s="54" t="s">
        <v>186</v>
      </c>
      <c r="G6" s="56"/>
    </row>
    <row r="7" spans="1:7" ht="27.75" customHeight="1">
      <c r="A7" s="210" t="s">
        <v>31</v>
      </c>
      <c r="B7" s="211"/>
      <c r="C7" s="211"/>
      <c r="D7" s="211"/>
      <c r="E7" s="212"/>
      <c r="F7" s="66">
        <f>+F8+F9</f>
        <v>9959420.120000001</v>
      </c>
      <c r="G7" s="64"/>
    </row>
    <row r="8" spans="1:6" ht="22.5" customHeight="1">
      <c r="A8" s="213" t="s">
        <v>0</v>
      </c>
      <c r="B8" s="214"/>
      <c r="C8" s="214"/>
      <c r="D8" s="214"/>
      <c r="E8" s="215"/>
      <c r="F8" s="69">
        <f>'PLAN PRIHODA'!I19</f>
        <v>9959420.120000001</v>
      </c>
    </row>
    <row r="9" spans="1:6" ht="22.5" customHeight="1">
      <c r="A9" s="216" t="s">
        <v>33</v>
      </c>
      <c r="B9" s="215"/>
      <c r="C9" s="215"/>
      <c r="D9" s="215"/>
      <c r="E9" s="215"/>
      <c r="F9" s="69"/>
    </row>
    <row r="10" spans="1:6" ht="22.5" customHeight="1">
      <c r="A10" s="65" t="s">
        <v>32</v>
      </c>
      <c r="B10" s="68"/>
      <c r="C10" s="68"/>
      <c r="D10" s="68"/>
      <c r="E10" s="68"/>
      <c r="F10" s="66">
        <f>+F11+F12</f>
        <v>9959420.120000001</v>
      </c>
    </row>
    <row r="11" spans="1:8" ht="22.5" customHeight="1">
      <c r="A11" s="217" t="s">
        <v>1</v>
      </c>
      <c r="B11" s="214"/>
      <c r="C11" s="214"/>
      <c r="D11" s="214"/>
      <c r="E11" s="218"/>
      <c r="F11" s="69">
        <f>' PLAN RASHODA I IZDATAKA 2022'!D5</f>
        <v>9959420.120000001</v>
      </c>
      <c r="G11" s="37"/>
      <c r="H11" s="37"/>
    </row>
    <row r="12" spans="1:8" ht="22.5" customHeight="1">
      <c r="A12" s="219" t="s">
        <v>35</v>
      </c>
      <c r="B12" s="215"/>
      <c r="C12" s="215"/>
      <c r="D12" s="215"/>
      <c r="E12" s="215"/>
      <c r="F12" s="57"/>
      <c r="G12" s="37"/>
      <c r="H12" s="37"/>
    </row>
    <row r="13" spans="1:8" ht="22.5" customHeight="1">
      <c r="A13" s="220" t="s">
        <v>2</v>
      </c>
      <c r="B13" s="211"/>
      <c r="C13" s="211"/>
      <c r="D13" s="211"/>
      <c r="E13" s="211"/>
      <c r="F13" s="67">
        <f>+F7-F10</f>
        <v>0</v>
      </c>
      <c r="H13" s="37"/>
    </row>
    <row r="14" spans="1:6" ht="25.5" customHeight="1">
      <c r="A14" s="209"/>
      <c r="B14" s="221"/>
      <c r="C14" s="221"/>
      <c r="D14" s="221"/>
      <c r="E14" s="221"/>
      <c r="F14" s="222"/>
    </row>
    <row r="15" spans="1:8" ht="27.75" customHeight="1">
      <c r="A15" s="50"/>
      <c r="B15" s="51"/>
      <c r="C15" s="51"/>
      <c r="D15" s="52"/>
      <c r="E15" s="53"/>
      <c r="F15" s="54" t="s">
        <v>186</v>
      </c>
      <c r="H15" s="37"/>
    </row>
    <row r="16" spans="1:8" ht="30.75" customHeight="1">
      <c r="A16" s="223" t="s">
        <v>36</v>
      </c>
      <c r="B16" s="224"/>
      <c r="C16" s="224"/>
      <c r="D16" s="224"/>
      <c r="E16" s="225"/>
      <c r="F16" s="70">
        <v>161152</v>
      </c>
      <c r="H16" s="37"/>
    </row>
    <row r="17" spans="1:8" ht="34.5" customHeight="1">
      <c r="A17" s="226" t="s">
        <v>37</v>
      </c>
      <c r="B17" s="227"/>
      <c r="C17" s="227"/>
      <c r="D17" s="227"/>
      <c r="E17" s="228"/>
      <c r="F17" s="71"/>
      <c r="H17" s="37"/>
    </row>
    <row r="18" spans="1:8" s="42" customFormat="1" ht="25.5" customHeight="1">
      <c r="A18" s="231"/>
      <c r="B18" s="221"/>
      <c r="C18" s="221"/>
      <c r="D18" s="221"/>
      <c r="E18" s="221"/>
      <c r="F18" s="222"/>
      <c r="H18" s="72"/>
    </row>
    <row r="19" spans="1:9" s="42" customFormat="1" ht="27.75" customHeight="1">
      <c r="A19" s="174"/>
      <c r="B19" s="175"/>
      <c r="C19" s="175"/>
      <c r="D19" s="176"/>
      <c r="E19" s="177"/>
      <c r="F19" s="54" t="s">
        <v>187</v>
      </c>
      <c r="H19" s="72"/>
      <c r="I19" s="72"/>
    </row>
    <row r="20" spans="1:8" s="42" customFormat="1" ht="18">
      <c r="A20" s="232" t="s">
        <v>3</v>
      </c>
      <c r="B20" s="218"/>
      <c r="C20" s="218"/>
      <c r="D20" s="218"/>
      <c r="E20" s="218"/>
      <c r="F20" s="178"/>
      <c r="H20" s="72"/>
    </row>
    <row r="21" spans="1:6" s="42" customFormat="1" ht="18">
      <c r="A21" s="232" t="s">
        <v>4</v>
      </c>
      <c r="B21" s="218"/>
      <c r="C21" s="218"/>
      <c r="D21" s="218"/>
      <c r="E21" s="218"/>
      <c r="F21" s="178"/>
    </row>
    <row r="22" spans="1:9" s="42" customFormat="1" ht="22.5" customHeight="1">
      <c r="A22" s="233" t="s">
        <v>5</v>
      </c>
      <c r="B22" s="234"/>
      <c r="C22" s="234"/>
      <c r="D22" s="234"/>
      <c r="E22" s="234"/>
      <c r="F22" s="179">
        <f>F20-F21</f>
        <v>0</v>
      </c>
      <c r="H22" s="73"/>
      <c r="I22" s="72"/>
    </row>
    <row r="23" spans="1:6" s="42" customFormat="1" ht="12" customHeight="1">
      <c r="A23" s="235"/>
      <c r="B23" s="236"/>
      <c r="C23" s="236"/>
      <c r="D23" s="236"/>
      <c r="E23" s="236"/>
      <c r="F23" s="222"/>
    </row>
    <row r="24" spans="1:6" s="42" customFormat="1" ht="15.75" customHeight="1">
      <c r="A24" s="237" t="s">
        <v>6</v>
      </c>
      <c r="B24" s="218"/>
      <c r="C24" s="218"/>
      <c r="D24" s="218"/>
      <c r="E24" s="218"/>
      <c r="F24" s="178">
        <f>IF((F13+F17+F22)&lt;&gt;0,"NESLAGANJE ZBROJA",(F13+F17+F22))</f>
        <v>0</v>
      </c>
    </row>
    <row r="25" spans="1:5" s="42" customFormat="1" ht="16.5" customHeight="1">
      <c r="A25" s="58"/>
      <c r="B25" s="49"/>
      <c r="C25" s="49"/>
      <c r="D25" s="49"/>
      <c r="E25" s="49"/>
    </row>
    <row r="26" spans="1:6" ht="19.5" customHeight="1">
      <c r="A26" s="229" t="s">
        <v>38</v>
      </c>
      <c r="B26" s="230"/>
      <c r="C26" s="230"/>
      <c r="D26" s="230"/>
      <c r="E26" s="230"/>
      <c r="F26" s="230"/>
    </row>
    <row r="27" ht="12.75">
      <c r="E27" s="74"/>
    </row>
    <row r="31" ht="12.75">
      <c r="F31" s="37"/>
    </row>
    <row r="32" ht="12.75">
      <c r="F32" s="37"/>
    </row>
    <row r="33" spans="5:6" ht="12.75">
      <c r="E33" s="75"/>
      <c r="F33" s="39"/>
    </row>
    <row r="34" spans="5:6" ht="12.75">
      <c r="E34" s="75"/>
      <c r="F34" s="37"/>
    </row>
    <row r="35" spans="5:6" ht="12.75">
      <c r="E35" s="75"/>
      <c r="F35" s="37"/>
    </row>
    <row r="36" spans="5:6" ht="12.75">
      <c r="E36" s="75"/>
      <c r="F36" s="37"/>
    </row>
    <row r="37" spans="5:6" ht="12.75">
      <c r="E37" s="75"/>
      <c r="F37" s="37"/>
    </row>
    <row r="38" ht="12.75">
      <c r="E38" s="75"/>
    </row>
    <row r="43" ht="12.75">
      <c r="F43" s="37"/>
    </row>
    <row r="44" ht="12.75">
      <c r="F44" s="37"/>
    </row>
    <row r="45" ht="12.75">
      <c r="F45" s="37"/>
    </row>
  </sheetData>
  <sheetProtection/>
  <mergeCells count="19">
    <mergeCell ref="A26:F26"/>
    <mergeCell ref="A18:F18"/>
    <mergeCell ref="A20:E20"/>
    <mergeCell ref="A21:E21"/>
    <mergeCell ref="A22:E22"/>
    <mergeCell ref="A23:F23"/>
    <mergeCell ref="A24:E24"/>
    <mergeCell ref="A11:E11"/>
    <mergeCell ref="A12:E12"/>
    <mergeCell ref="A13:E13"/>
    <mergeCell ref="A14:F14"/>
    <mergeCell ref="A16:E16"/>
    <mergeCell ref="A17:E17"/>
    <mergeCell ref="A2:F2"/>
    <mergeCell ref="A3:F3"/>
    <mergeCell ref="A4:F4"/>
    <mergeCell ref="A7:E7"/>
    <mergeCell ref="A8:E8"/>
    <mergeCell ref="A9:E9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portrait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46"/>
  <sheetViews>
    <sheetView view="pageBreakPreview" zoomScale="120" zoomScaleSheetLayoutView="120" zoomScalePageLayoutView="0" workbookViewId="0" topLeftCell="A1">
      <selection activeCell="B12" sqref="B12"/>
    </sheetView>
  </sheetViews>
  <sheetFormatPr defaultColWidth="11.421875" defaultRowHeight="12.75"/>
  <cols>
    <col min="1" max="1" width="16.00390625" style="12" customWidth="1"/>
    <col min="2" max="3" width="17.57421875" style="12" customWidth="1"/>
    <col min="4" max="4" width="17.57421875" style="43" customWidth="1"/>
    <col min="5" max="8" width="17.57421875" style="3" customWidth="1"/>
    <col min="9" max="9" width="17.7109375" style="3" customWidth="1"/>
    <col min="10" max="10" width="14.28125" style="3" customWidth="1"/>
    <col min="11" max="11" width="7.8515625" style="3" customWidth="1"/>
    <col min="12" max="16384" width="11.421875" style="3" customWidth="1"/>
  </cols>
  <sheetData>
    <row r="1" spans="1:8" ht="24" customHeight="1">
      <c r="A1" s="209" t="s">
        <v>208</v>
      </c>
      <c r="B1" s="209"/>
      <c r="C1" s="209"/>
      <c r="D1" s="209"/>
      <c r="E1" s="209"/>
      <c r="F1" s="209"/>
      <c r="G1" s="209"/>
      <c r="H1" s="209"/>
    </row>
    <row r="2" spans="1:8" s="1" customFormat="1" ht="13.5" thickBot="1">
      <c r="A2" s="8"/>
      <c r="H2" s="9" t="s">
        <v>7</v>
      </c>
    </row>
    <row r="3" spans="1:8" s="1" customFormat="1" ht="26.25" customHeight="1" thickBot="1">
      <c r="A3" s="62" t="s">
        <v>8</v>
      </c>
      <c r="B3" s="243" t="s">
        <v>188</v>
      </c>
      <c r="C3" s="244"/>
      <c r="D3" s="244"/>
      <c r="E3" s="244"/>
      <c r="F3" s="244"/>
      <c r="G3" s="244"/>
      <c r="H3" s="245"/>
    </row>
    <row r="4" spans="1:8" s="1" customFormat="1" ht="90" thickBot="1">
      <c r="A4" s="63" t="s">
        <v>41</v>
      </c>
      <c r="B4" s="76" t="s">
        <v>174</v>
      </c>
      <c r="C4" s="77" t="s">
        <v>10</v>
      </c>
      <c r="D4" s="77" t="s">
        <v>11</v>
      </c>
      <c r="E4" s="77" t="s">
        <v>12</v>
      </c>
      <c r="F4" s="77" t="s">
        <v>13</v>
      </c>
      <c r="G4" s="77" t="s">
        <v>34</v>
      </c>
      <c r="H4" s="78" t="s">
        <v>15</v>
      </c>
    </row>
    <row r="5" spans="1:8" s="1" customFormat="1" ht="12.75">
      <c r="A5" s="84">
        <v>633</v>
      </c>
      <c r="B5" s="161"/>
      <c r="C5" s="85"/>
      <c r="D5" s="85"/>
      <c r="E5" s="85"/>
      <c r="F5" s="85"/>
      <c r="G5" s="162"/>
      <c r="H5" s="163"/>
    </row>
    <row r="6" spans="1:8" s="1" customFormat="1" ht="12.75" customHeight="1">
      <c r="A6" s="164">
        <v>636</v>
      </c>
      <c r="B6" s="156"/>
      <c r="C6" s="157"/>
      <c r="D6" s="158"/>
      <c r="E6" s="157">
        <f>' PLAN RASHODA I IZDATAKA 2022'!I195+' PLAN RASHODA I IZDATAKA 2022'!K195</f>
        <v>7953186</v>
      </c>
      <c r="F6" s="172"/>
      <c r="G6" s="159"/>
      <c r="H6" s="160"/>
    </row>
    <row r="7" spans="1:8" s="1" customFormat="1" ht="12.75">
      <c r="A7" s="86">
        <v>652</v>
      </c>
      <c r="B7" s="87"/>
      <c r="C7" s="88"/>
      <c r="D7" s="88">
        <f>' PLAN RASHODA I IZDATAKA 2022'!H195</f>
        <v>223900</v>
      </c>
      <c r="E7" s="88"/>
      <c r="F7" s="88"/>
      <c r="G7" s="89"/>
      <c r="H7" s="90"/>
    </row>
    <row r="8" spans="1:8" s="1" customFormat="1" ht="12.75">
      <c r="A8" s="86">
        <v>653</v>
      </c>
      <c r="B8" s="87"/>
      <c r="C8" s="88"/>
      <c r="D8" s="88"/>
      <c r="E8" s="88"/>
      <c r="F8" s="88"/>
      <c r="G8" s="89"/>
      <c r="H8" s="90"/>
    </row>
    <row r="9" spans="1:8" s="1" customFormat="1" ht="12.75">
      <c r="A9" s="86">
        <v>661</v>
      </c>
      <c r="B9" s="87"/>
      <c r="C9" s="88">
        <f>' PLAN RASHODA I IZDATAKA 2022'!F195</f>
        <v>3000</v>
      </c>
      <c r="D9" s="88"/>
      <c r="E9" s="88"/>
      <c r="F9" s="88"/>
      <c r="G9" s="89"/>
      <c r="H9" s="90"/>
    </row>
    <row r="10" spans="1:8" s="1" customFormat="1" ht="12.75">
      <c r="A10" s="86">
        <v>663</v>
      </c>
      <c r="B10" s="87"/>
      <c r="C10" s="88"/>
      <c r="D10" s="88"/>
      <c r="E10" s="88"/>
      <c r="F10" s="88">
        <f>' PLAN RASHODA I IZDATAKA 2022'!L6</f>
        <v>500</v>
      </c>
      <c r="G10" s="89"/>
      <c r="H10" s="90"/>
    </row>
    <row r="11" spans="1:8" s="1" customFormat="1" ht="12.75">
      <c r="A11" s="86">
        <v>671</v>
      </c>
      <c r="B11" s="87">
        <f>' PLAN RASHODA I IZDATAKA 2022'!E19+' PLAN RASHODA I IZDATAKA 2022'!D156+' PLAN RASHODA I IZDATAKA 2022'!D173+' PLAN RASHODA I IZDATAKA 2022'!D13+' PLAN RASHODA I IZDATAKA 2022'!D7</f>
        <v>1432307.6500000001</v>
      </c>
      <c r="C11" s="88"/>
      <c r="D11" s="88"/>
      <c r="E11" s="88"/>
      <c r="F11" s="88"/>
      <c r="G11" s="89"/>
      <c r="H11" s="90"/>
    </row>
    <row r="12" spans="1:8" s="1" customFormat="1" ht="12.75">
      <c r="A12" s="86" t="s">
        <v>191</v>
      </c>
      <c r="B12" s="87">
        <f>' PLAN RASHODA I IZDATAKA 2022'!D52</f>
        <v>310026.47</v>
      </c>
      <c r="C12" s="88"/>
      <c r="D12" s="88"/>
      <c r="E12" s="88"/>
      <c r="F12" s="88"/>
      <c r="G12" s="89"/>
      <c r="H12" s="90"/>
    </row>
    <row r="13" spans="1:8" s="1" customFormat="1" ht="12.75">
      <c r="A13" s="86">
        <v>671</v>
      </c>
      <c r="B13" s="87"/>
      <c r="C13" s="88"/>
      <c r="D13" s="88"/>
      <c r="E13" s="88"/>
      <c r="F13" s="88"/>
      <c r="G13" s="89"/>
      <c r="H13" s="90"/>
    </row>
    <row r="14" spans="1:8" s="1" customFormat="1" ht="12.75">
      <c r="A14" s="86">
        <v>922</v>
      </c>
      <c r="B14" s="87"/>
      <c r="C14" s="88">
        <f>' PLAN RASHODA I IZDATAKA 2022'!G5</f>
        <v>36500</v>
      </c>
      <c r="D14" s="88"/>
      <c r="E14" s="88"/>
      <c r="F14" s="88"/>
      <c r="G14" s="89"/>
      <c r="H14" s="90"/>
    </row>
    <row r="15" spans="1:8" s="1" customFormat="1" ht="12.75">
      <c r="A15" s="97"/>
      <c r="B15" s="98"/>
      <c r="C15" s="99"/>
      <c r="D15" s="99"/>
      <c r="E15" s="99"/>
      <c r="F15" s="99"/>
      <c r="G15" s="100"/>
      <c r="H15" s="101"/>
    </row>
    <row r="16" spans="1:8" s="1" customFormat="1" ht="12.75">
      <c r="A16" s="97"/>
      <c r="B16" s="98"/>
      <c r="C16" s="99"/>
      <c r="D16" s="99"/>
      <c r="E16" s="99"/>
      <c r="F16" s="99"/>
      <c r="G16" s="100"/>
      <c r="H16" s="101"/>
    </row>
    <row r="17" spans="1:8" s="1" customFormat="1" ht="13.5" thickBot="1">
      <c r="A17" s="91"/>
      <c r="B17" s="92"/>
      <c r="C17" s="93"/>
      <c r="D17" s="93"/>
      <c r="E17" s="93"/>
      <c r="F17" s="93"/>
      <c r="G17" s="94"/>
      <c r="H17" s="95"/>
    </row>
    <row r="18" spans="1:10" s="1" customFormat="1" ht="30" customHeight="1" thickBot="1">
      <c r="A18" s="10" t="s">
        <v>16</v>
      </c>
      <c r="B18" s="96">
        <f>SUM(B6:B17)</f>
        <v>1742334.12</v>
      </c>
      <c r="C18" s="96">
        <f aca="true" t="shared" si="0" ref="C18:H18">SUM(C6:C17)</f>
        <v>39500</v>
      </c>
      <c r="D18" s="96">
        <f t="shared" si="0"/>
        <v>223900</v>
      </c>
      <c r="E18" s="96">
        <f t="shared" si="0"/>
        <v>7953186</v>
      </c>
      <c r="F18" s="96">
        <f t="shared" si="0"/>
        <v>500</v>
      </c>
      <c r="G18" s="96">
        <f t="shared" si="0"/>
        <v>0</v>
      </c>
      <c r="H18" s="96">
        <f t="shared" si="0"/>
        <v>0</v>
      </c>
      <c r="I18" s="146"/>
      <c r="J18" s="146"/>
    </row>
    <row r="19" spans="1:12" s="1" customFormat="1" ht="28.5" customHeight="1" thickBot="1">
      <c r="A19" s="10" t="s">
        <v>39</v>
      </c>
      <c r="B19" s="238">
        <f>B18+C18+D18+E18+F18+G18+H18</f>
        <v>9959420.120000001</v>
      </c>
      <c r="C19" s="239"/>
      <c r="D19" s="239"/>
      <c r="E19" s="239"/>
      <c r="F19" s="239"/>
      <c r="G19" s="239"/>
      <c r="H19" s="240"/>
      <c r="I19" s="146">
        <f>B19</f>
        <v>9959420.120000001</v>
      </c>
      <c r="J19" s="146"/>
      <c r="L19" s="146"/>
    </row>
    <row r="20" spans="1:8" ht="12.75">
      <c r="A20" s="6"/>
      <c r="B20" s="6"/>
      <c r="C20" s="6"/>
      <c r="D20" s="7"/>
      <c r="E20" s="11"/>
      <c r="H20" s="9"/>
    </row>
    <row r="21" spans="4:5" ht="12.75">
      <c r="D21" s="13"/>
      <c r="E21" s="14"/>
    </row>
    <row r="22" spans="3:5" ht="13.5" customHeight="1">
      <c r="C22" s="15"/>
      <c r="D22" s="13"/>
      <c r="E22" s="16"/>
    </row>
    <row r="23" spans="3:5" ht="13.5" customHeight="1">
      <c r="C23" s="15"/>
      <c r="D23" s="17"/>
      <c r="E23" s="18"/>
    </row>
    <row r="24" spans="4:5" ht="13.5" customHeight="1">
      <c r="D24" s="19"/>
      <c r="E24" s="20"/>
    </row>
    <row r="25" spans="4:5" ht="13.5" customHeight="1">
      <c r="D25" s="21"/>
      <c r="E25" s="22"/>
    </row>
    <row r="26" spans="4:5" ht="13.5" customHeight="1">
      <c r="D26" s="13"/>
      <c r="E26" s="14"/>
    </row>
    <row r="27" spans="3:5" ht="28.5" customHeight="1">
      <c r="C27" s="15"/>
      <c r="D27" s="13"/>
      <c r="E27" s="23"/>
    </row>
    <row r="28" spans="3:5" ht="13.5" customHeight="1">
      <c r="C28" s="15"/>
      <c r="D28" s="13"/>
      <c r="E28" s="18"/>
    </row>
    <row r="29" spans="4:5" ht="13.5" customHeight="1">
      <c r="D29" s="13"/>
      <c r="E29" s="14"/>
    </row>
    <row r="30" spans="4:5" ht="13.5" customHeight="1">
      <c r="D30" s="13"/>
      <c r="E30" s="22"/>
    </row>
    <row r="31" spans="4:5" ht="13.5" customHeight="1">
      <c r="D31" s="13"/>
      <c r="E31" s="14"/>
    </row>
    <row r="32" spans="4:5" ht="22.5" customHeight="1">
      <c r="D32" s="13"/>
      <c r="E32" s="24"/>
    </row>
    <row r="33" spans="4:5" ht="13.5" customHeight="1">
      <c r="D33" s="19"/>
      <c r="E33" s="20"/>
    </row>
    <row r="34" spans="2:5" ht="13.5" customHeight="1">
      <c r="B34" s="15"/>
      <c r="D34" s="19"/>
      <c r="E34" s="25"/>
    </row>
    <row r="35" spans="3:5" ht="13.5" customHeight="1">
      <c r="C35" s="15"/>
      <c r="D35" s="19"/>
      <c r="E35" s="26"/>
    </row>
    <row r="36" spans="3:5" ht="13.5" customHeight="1">
      <c r="C36" s="15"/>
      <c r="D36" s="21"/>
      <c r="E36" s="18"/>
    </row>
    <row r="37" spans="4:5" ht="13.5" customHeight="1">
      <c r="D37" s="13"/>
      <c r="E37" s="14"/>
    </row>
    <row r="38" spans="2:5" ht="13.5" customHeight="1">
      <c r="B38" s="15"/>
      <c r="D38" s="13"/>
      <c r="E38" s="16"/>
    </row>
    <row r="39" spans="3:5" ht="13.5" customHeight="1">
      <c r="C39" s="15"/>
      <c r="D39" s="13"/>
      <c r="E39" s="25"/>
    </row>
    <row r="40" spans="3:5" ht="13.5" customHeight="1">
      <c r="C40" s="15"/>
      <c r="D40" s="21"/>
      <c r="E40" s="18"/>
    </row>
    <row r="41" spans="4:5" ht="13.5" customHeight="1">
      <c r="D41" s="19"/>
      <c r="E41" s="14"/>
    </row>
    <row r="42" spans="3:5" ht="13.5" customHeight="1">
      <c r="C42" s="15"/>
      <c r="D42" s="19"/>
      <c r="E42" s="25"/>
    </row>
    <row r="43" spans="4:5" ht="22.5" customHeight="1">
      <c r="D43" s="21"/>
      <c r="E43" s="24"/>
    </row>
    <row r="44" spans="4:5" ht="13.5" customHeight="1">
      <c r="D44" s="13"/>
      <c r="E44" s="14"/>
    </row>
    <row r="45" spans="4:5" ht="13.5" customHeight="1">
      <c r="D45" s="21"/>
      <c r="E45" s="18"/>
    </row>
    <row r="46" spans="4:5" ht="13.5" customHeight="1">
      <c r="D46" s="13"/>
      <c r="E46" s="14"/>
    </row>
    <row r="47" spans="4:5" ht="13.5" customHeight="1">
      <c r="D47" s="13"/>
      <c r="E47" s="14"/>
    </row>
    <row r="48" spans="1:5" ht="13.5" customHeight="1">
      <c r="A48" s="15"/>
      <c r="D48" s="27"/>
      <c r="E48" s="25"/>
    </row>
    <row r="49" spans="2:5" ht="13.5" customHeight="1">
      <c r="B49" s="15"/>
      <c r="C49" s="15"/>
      <c r="D49" s="28"/>
      <c r="E49" s="25"/>
    </row>
    <row r="50" spans="2:5" ht="13.5" customHeight="1">
      <c r="B50" s="15"/>
      <c r="C50" s="15"/>
      <c r="D50" s="28"/>
      <c r="E50" s="16"/>
    </row>
    <row r="51" spans="2:5" ht="13.5" customHeight="1">
      <c r="B51" s="15"/>
      <c r="C51" s="15"/>
      <c r="D51" s="21"/>
      <c r="E51" s="22"/>
    </row>
    <row r="52" spans="4:5" ht="12.75">
      <c r="D52" s="13"/>
      <c r="E52" s="14"/>
    </row>
    <row r="53" spans="2:5" ht="12.75">
      <c r="B53" s="15"/>
      <c r="D53" s="13"/>
      <c r="E53" s="25"/>
    </row>
    <row r="54" spans="3:5" ht="12.75">
      <c r="C54" s="15"/>
      <c r="D54" s="13"/>
      <c r="E54" s="16"/>
    </row>
    <row r="55" spans="3:5" ht="12.75">
      <c r="C55" s="15"/>
      <c r="D55" s="21"/>
      <c r="E55" s="18"/>
    </row>
    <row r="56" spans="4:5" ht="12.75">
      <c r="D56" s="13"/>
      <c r="E56" s="14"/>
    </row>
    <row r="57" spans="4:5" ht="12.75">
      <c r="D57" s="13"/>
      <c r="E57" s="14"/>
    </row>
    <row r="58" spans="4:5" ht="12.75">
      <c r="D58" s="29"/>
      <c r="E58" s="30"/>
    </row>
    <row r="59" spans="4:5" ht="12.75">
      <c r="D59" s="13"/>
      <c r="E59" s="14"/>
    </row>
    <row r="60" spans="4:5" ht="12.75">
      <c r="D60" s="13"/>
      <c r="E60" s="14"/>
    </row>
    <row r="61" spans="4:5" ht="12.75">
      <c r="D61" s="13"/>
      <c r="E61" s="14"/>
    </row>
    <row r="62" spans="4:5" ht="12.75">
      <c r="D62" s="21"/>
      <c r="E62" s="18"/>
    </row>
    <row r="63" spans="4:5" ht="12.75">
      <c r="D63" s="13"/>
      <c r="E63" s="14"/>
    </row>
    <row r="64" spans="4:5" ht="12.75">
      <c r="D64" s="21"/>
      <c r="E64" s="18"/>
    </row>
    <row r="65" spans="4:5" ht="12.75">
      <c r="D65" s="13"/>
      <c r="E65" s="14"/>
    </row>
    <row r="66" spans="4:5" ht="12.75">
      <c r="D66" s="13"/>
      <c r="E66" s="14"/>
    </row>
    <row r="67" spans="4:5" ht="12.75">
      <c r="D67" s="13"/>
      <c r="E67" s="14"/>
    </row>
    <row r="68" spans="4:5" ht="12.75">
      <c r="D68" s="13"/>
      <c r="E68" s="14"/>
    </row>
    <row r="69" spans="1:5" ht="28.5" customHeight="1">
      <c r="A69" s="31"/>
      <c r="B69" s="31"/>
      <c r="C69" s="31"/>
      <c r="D69" s="32"/>
      <c r="E69" s="33"/>
    </row>
    <row r="70" spans="3:5" ht="12.75">
      <c r="C70" s="15"/>
      <c r="D70" s="13"/>
      <c r="E70" s="16"/>
    </row>
    <row r="71" spans="4:5" ht="12.75">
      <c r="D71" s="34"/>
      <c r="E71" s="35"/>
    </row>
    <row r="72" spans="4:5" ht="12.75">
      <c r="D72" s="13"/>
      <c r="E72" s="14"/>
    </row>
    <row r="73" spans="4:5" ht="12.75">
      <c r="D73" s="29"/>
      <c r="E73" s="30"/>
    </row>
    <row r="74" spans="4:5" ht="12.75">
      <c r="D74" s="29"/>
      <c r="E74" s="30"/>
    </row>
    <row r="75" spans="4:5" ht="12.75">
      <c r="D75" s="13"/>
      <c r="E75" s="14"/>
    </row>
    <row r="76" spans="4:5" ht="12.75">
      <c r="D76" s="21"/>
      <c r="E76" s="18"/>
    </row>
    <row r="77" spans="4:5" ht="12.75">
      <c r="D77" s="13"/>
      <c r="E77" s="14"/>
    </row>
    <row r="78" spans="4:5" ht="12.75">
      <c r="D78" s="13"/>
      <c r="E78" s="14"/>
    </row>
    <row r="79" spans="4:5" ht="12.75">
      <c r="D79" s="21"/>
      <c r="E79" s="18"/>
    </row>
    <row r="80" spans="4:5" ht="12.75">
      <c r="D80" s="13"/>
      <c r="E80" s="14"/>
    </row>
    <row r="81" spans="4:5" ht="12.75">
      <c r="D81" s="29"/>
      <c r="E81" s="30"/>
    </row>
    <row r="82" spans="4:5" ht="12.75">
      <c r="D82" s="21"/>
      <c r="E82" s="35"/>
    </row>
    <row r="83" spans="4:5" ht="12.75">
      <c r="D83" s="19"/>
      <c r="E83" s="30"/>
    </row>
    <row r="84" spans="4:5" ht="12.75">
      <c r="D84" s="21"/>
      <c r="E84" s="18"/>
    </row>
    <row r="85" spans="4:5" ht="12.75">
      <c r="D85" s="13"/>
      <c r="E85" s="14"/>
    </row>
    <row r="86" spans="3:5" ht="12.75">
      <c r="C86" s="15"/>
      <c r="D86" s="13"/>
      <c r="E86" s="16"/>
    </row>
    <row r="87" spans="4:5" ht="12.75">
      <c r="D87" s="19"/>
      <c r="E87" s="18"/>
    </row>
    <row r="88" spans="4:5" ht="12.75">
      <c r="D88" s="19"/>
      <c r="E88" s="30"/>
    </row>
    <row r="89" spans="3:5" ht="12.75">
      <c r="C89" s="15"/>
      <c r="D89" s="19"/>
      <c r="E89" s="36"/>
    </row>
    <row r="90" spans="3:5" ht="12.75">
      <c r="C90" s="15"/>
      <c r="D90" s="21"/>
      <c r="E90" s="22"/>
    </row>
    <row r="91" spans="4:5" ht="12.75">
      <c r="D91" s="13"/>
      <c r="E91" s="14"/>
    </row>
    <row r="92" spans="4:5" ht="12.75">
      <c r="D92" s="34"/>
      <c r="E92" s="37"/>
    </row>
    <row r="93" spans="4:5" ht="11.25" customHeight="1">
      <c r="D93" s="29"/>
      <c r="E93" s="30"/>
    </row>
    <row r="94" spans="2:5" ht="24" customHeight="1">
      <c r="B94" s="15"/>
      <c r="D94" s="29"/>
      <c r="E94" s="38"/>
    </row>
    <row r="95" spans="3:5" ht="15" customHeight="1">
      <c r="C95" s="15"/>
      <c r="D95" s="29"/>
      <c r="E95" s="38"/>
    </row>
    <row r="96" spans="4:5" ht="11.25" customHeight="1">
      <c r="D96" s="34"/>
      <c r="E96" s="35"/>
    </row>
    <row r="97" spans="4:5" ht="12.75">
      <c r="D97" s="29"/>
      <c r="E97" s="30"/>
    </row>
    <row r="98" spans="2:5" ht="13.5" customHeight="1">
      <c r="B98" s="15"/>
      <c r="D98" s="29"/>
      <c r="E98" s="39"/>
    </row>
    <row r="99" spans="3:5" ht="12.75" customHeight="1">
      <c r="C99" s="15"/>
      <c r="D99" s="29"/>
      <c r="E99" s="16"/>
    </row>
    <row r="100" spans="3:5" ht="12.75" customHeight="1">
      <c r="C100" s="15"/>
      <c r="D100" s="21"/>
      <c r="E100" s="22"/>
    </row>
    <row r="101" spans="4:5" ht="12.75">
      <c r="D101" s="13"/>
      <c r="E101" s="14"/>
    </row>
    <row r="102" spans="3:5" ht="12.75">
      <c r="C102" s="15"/>
      <c r="D102" s="13"/>
      <c r="E102" s="36"/>
    </row>
    <row r="103" spans="4:5" ht="12.75">
      <c r="D103" s="34"/>
      <c r="E103" s="35"/>
    </row>
    <row r="104" spans="4:5" ht="12.75">
      <c r="D104" s="29"/>
      <c r="E104" s="30"/>
    </row>
    <row r="105" spans="4:5" ht="12.75">
      <c r="D105" s="13"/>
      <c r="E105" s="14"/>
    </row>
    <row r="106" spans="1:5" ht="19.5" customHeight="1">
      <c r="A106" s="40"/>
      <c r="B106" s="6"/>
      <c r="C106" s="6"/>
      <c r="D106" s="6"/>
      <c r="E106" s="25"/>
    </row>
    <row r="107" spans="1:5" ht="15" customHeight="1">
      <c r="A107" s="15"/>
      <c r="D107" s="27"/>
      <c r="E107" s="25"/>
    </row>
    <row r="108" spans="1:5" ht="12.75">
      <c r="A108" s="15"/>
      <c r="B108" s="15"/>
      <c r="D108" s="27"/>
      <c r="E108" s="16"/>
    </row>
    <row r="109" spans="3:5" ht="12.75">
      <c r="C109" s="15"/>
      <c r="D109" s="13"/>
      <c r="E109" s="25"/>
    </row>
    <row r="110" spans="4:5" ht="12.75">
      <c r="D110" s="17"/>
      <c r="E110" s="18"/>
    </row>
    <row r="111" spans="2:5" ht="12.75">
      <c r="B111" s="15"/>
      <c r="D111" s="13"/>
      <c r="E111" s="16"/>
    </row>
    <row r="112" spans="3:5" ht="12.75">
      <c r="C112" s="15"/>
      <c r="D112" s="13"/>
      <c r="E112" s="16"/>
    </row>
    <row r="113" spans="4:5" ht="12.75">
      <c r="D113" s="21"/>
      <c r="E113" s="22"/>
    </row>
    <row r="114" spans="3:5" ht="22.5" customHeight="1">
      <c r="C114" s="15"/>
      <c r="D114" s="13"/>
      <c r="E114" s="23"/>
    </row>
    <row r="115" spans="4:5" ht="12.75">
      <c r="D115" s="13"/>
      <c r="E115" s="22"/>
    </row>
    <row r="116" spans="2:5" ht="12.75">
      <c r="B116" s="15"/>
      <c r="D116" s="19"/>
      <c r="E116" s="25"/>
    </row>
    <row r="117" spans="3:5" ht="12.75">
      <c r="C117" s="15"/>
      <c r="D117" s="19"/>
      <c r="E117" s="26"/>
    </row>
    <row r="118" spans="4:5" ht="12.75">
      <c r="D118" s="21"/>
      <c r="E118" s="18"/>
    </row>
    <row r="119" spans="1:5" ht="13.5" customHeight="1">
      <c r="A119" s="15"/>
      <c r="D119" s="27"/>
      <c r="E119" s="25"/>
    </row>
    <row r="120" spans="2:5" ht="13.5" customHeight="1">
      <c r="B120" s="15"/>
      <c r="D120" s="13"/>
      <c r="E120" s="25"/>
    </row>
    <row r="121" spans="3:5" ht="13.5" customHeight="1">
      <c r="C121" s="15"/>
      <c r="D121" s="13"/>
      <c r="E121" s="16"/>
    </row>
    <row r="122" spans="3:5" ht="12.75">
      <c r="C122" s="15"/>
      <c r="D122" s="21"/>
      <c r="E122" s="18"/>
    </row>
    <row r="123" spans="3:5" ht="12.75">
      <c r="C123" s="15"/>
      <c r="D123" s="13"/>
      <c r="E123" s="16"/>
    </row>
    <row r="124" spans="4:5" ht="12.75">
      <c r="D124" s="34"/>
      <c r="E124" s="35"/>
    </row>
    <row r="125" spans="3:5" ht="12.75">
      <c r="C125" s="15"/>
      <c r="D125" s="19"/>
      <c r="E125" s="36"/>
    </row>
    <row r="126" spans="3:5" ht="12.75">
      <c r="C126" s="15"/>
      <c r="D126" s="21"/>
      <c r="E126" s="22"/>
    </row>
    <row r="127" spans="4:5" ht="12.75">
      <c r="D127" s="34"/>
      <c r="E127" s="41"/>
    </row>
    <row r="128" spans="2:5" ht="12.75">
      <c r="B128" s="15"/>
      <c r="D128" s="29"/>
      <c r="E128" s="39"/>
    </row>
    <row r="129" spans="3:5" ht="12.75">
      <c r="C129" s="15"/>
      <c r="D129" s="29"/>
      <c r="E129" s="16"/>
    </row>
    <row r="130" spans="3:5" ht="12.75">
      <c r="C130" s="15"/>
      <c r="D130" s="21"/>
      <c r="E130" s="22"/>
    </row>
    <row r="131" spans="3:5" ht="12.75">
      <c r="C131" s="15"/>
      <c r="D131" s="21"/>
      <c r="E131" s="22"/>
    </row>
    <row r="132" spans="4:5" ht="12.75">
      <c r="D132" s="13"/>
      <c r="E132" s="14"/>
    </row>
    <row r="133" spans="1:5" s="42" customFormat="1" ht="18" customHeight="1">
      <c r="A133" s="241"/>
      <c r="B133" s="242"/>
      <c r="C133" s="242"/>
      <c r="D133" s="242"/>
      <c r="E133" s="242"/>
    </row>
    <row r="134" spans="1:5" ht="28.5" customHeight="1">
      <c r="A134" s="31"/>
      <c r="B134" s="31"/>
      <c r="C134" s="31"/>
      <c r="D134" s="32"/>
      <c r="E134" s="33"/>
    </row>
    <row r="136" spans="1:5" ht="15.75">
      <c r="A136" s="44"/>
      <c r="B136" s="15"/>
      <c r="C136" s="15"/>
      <c r="D136" s="45"/>
      <c r="E136" s="5"/>
    </row>
    <row r="137" spans="1:5" ht="12.75">
      <c r="A137" s="15"/>
      <c r="B137" s="15"/>
      <c r="C137" s="15"/>
      <c r="D137" s="45"/>
      <c r="E137" s="5"/>
    </row>
    <row r="138" spans="1:5" ht="17.25" customHeight="1">
      <c r="A138" s="15"/>
      <c r="B138" s="15"/>
      <c r="C138" s="15"/>
      <c r="D138" s="45"/>
      <c r="E138" s="5"/>
    </row>
    <row r="139" spans="1:5" ht="13.5" customHeight="1">
      <c r="A139" s="15"/>
      <c r="B139" s="15"/>
      <c r="C139" s="15"/>
      <c r="D139" s="45"/>
      <c r="E139" s="5"/>
    </row>
    <row r="140" spans="1:5" ht="12.75">
      <c r="A140" s="15"/>
      <c r="B140" s="15"/>
      <c r="C140" s="15"/>
      <c r="D140" s="45"/>
      <c r="E140" s="5"/>
    </row>
    <row r="141" spans="1:3" ht="12.75">
      <c r="A141" s="15"/>
      <c r="B141" s="15"/>
      <c r="C141" s="15"/>
    </row>
    <row r="142" spans="1:5" ht="12.75">
      <c r="A142" s="15"/>
      <c r="B142" s="15"/>
      <c r="C142" s="15"/>
      <c r="D142" s="45"/>
      <c r="E142" s="5"/>
    </row>
    <row r="143" spans="1:5" ht="12.75">
      <c r="A143" s="15"/>
      <c r="B143" s="15"/>
      <c r="C143" s="15"/>
      <c r="D143" s="45"/>
      <c r="E143" s="46"/>
    </row>
    <row r="144" spans="1:5" ht="12.75">
      <c r="A144" s="15"/>
      <c r="B144" s="15"/>
      <c r="C144" s="15"/>
      <c r="D144" s="45"/>
      <c r="E144" s="5"/>
    </row>
    <row r="145" spans="1:5" ht="22.5" customHeight="1">
      <c r="A145" s="15"/>
      <c r="B145" s="15"/>
      <c r="C145" s="15"/>
      <c r="D145" s="45"/>
      <c r="E145" s="23"/>
    </row>
    <row r="146" spans="4:5" ht="22.5" customHeight="1">
      <c r="D146" s="21"/>
      <c r="E146" s="24"/>
    </row>
  </sheetData>
  <sheetProtection/>
  <mergeCells count="4">
    <mergeCell ref="A1:H1"/>
    <mergeCell ref="B19:H19"/>
    <mergeCell ref="A133:E133"/>
    <mergeCell ref="B3:H3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78" r:id="rId2"/>
  <rowBreaks count="3" manualBreakCount="3">
    <brk id="20" max="7" man="1"/>
    <brk id="67" max="9" man="1"/>
    <brk id="131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7"/>
  <sheetViews>
    <sheetView tabSelected="1" view="pageBreakPreview" zoomScaleSheetLayoutView="100" workbookViewId="0" topLeftCell="A1">
      <pane ySplit="3" topLeftCell="A4" activePane="bottomLeft" state="frozen"/>
      <selection pane="topLeft" activeCell="B1" sqref="B1"/>
      <selection pane="bottomLeft" activeCell="O195" sqref="O195:P373"/>
    </sheetView>
  </sheetViews>
  <sheetFormatPr defaultColWidth="11.421875" defaultRowHeight="12.75"/>
  <cols>
    <col min="1" max="1" width="14.421875" style="60" customWidth="1"/>
    <col min="2" max="2" width="34.28125" style="61" customWidth="1"/>
    <col min="3" max="3" width="20.421875" style="61" hidden="1" customWidth="1"/>
    <col min="4" max="4" width="20.28125" style="2" customWidth="1"/>
    <col min="5" max="7" width="13.7109375" style="2" customWidth="1"/>
    <col min="8" max="8" width="14.140625" style="2" customWidth="1"/>
    <col min="9" max="9" width="12.7109375" style="2" customWidth="1"/>
    <col min="10" max="10" width="12.7109375" style="2" hidden="1" customWidth="1"/>
    <col min="11" max="11" width="16.8515625" style="2" customWidth="1"/>
    <col min="12" max="14" width="13.7109375" style="2" customWidth="1"/>
    <col min="15" max="15" width="11.7109375" style="3" customWidth="1"/>
    <col min="16" max="16" width="16.421875" style="3" customWidth="1"/>
    <col min="17" max="16384" width="11.421875" style="3" customWidth="1"/>
  </cols>
  <sheetData>
    <row r="1" spans="1:14" ht="18" customHeight="1">
      <c r="A1" s="248" t="s">
        <v>192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</row>
    <row r="2" spans="1:14" ht="12.75" customHeight="1">
      <c r="A2" s="106"/>
      <c r="B2" s="107"/>
      <c r="C2" s="107"/>
      <c r="D2" s="107"/>
      <c r="E2" s="107" t="s">
        <v>193</v>
      </c>
      <c r="F2" s="107" t="s">
        <v>194</v>
      </c>
      <c r="G2" s="107"/>
      <c r="H2" s="107" t="s">
        <v>195</v>
      </c>
      <c r="I2" s="107" t="s">
        <v>196</v>
      </c>
      <c r="J2" s="107"/>
      <c r="K2" s="107" t="s">
        <v>197</v>
      </c>
      <c r="L2" s="107">
        <v>6</v>
      </c>
      <c r="M2" s="107"/>
      <c r="N2" s="107"/>
    </row>
    <row r="3" spans="1:14" s="5" customFormat="1" ht="89.25">
      <c r="A3" s="4" t="s">
        <v>17</v>
      </c>
      <c r="B3" s="4" t="s">
        <v>18</v>
      </c>
      <c r="C3" s="115" t="s">
        <v>110</v>
      </c>
      <c r="D3" s="154" t="s">
        <v>216</v>
      </c>
      <c r="E3" s="4" t="s">
        <v>9</v>
      </c>
      <c r="F3" s="4" t="s">
        <v>152</v>
      </c>
      <c r="G3" s="55" t="s">
        <v>169</v>
      </c>
      <c r="H3" s="4" t="s">
        <v>153</v>
      </c>
      <c r="I3" s="4" t="s">
        <v>204</v>
      </c>
      <c r="J3" s="4" t="s">
        <v>170</v>
      </c>
      <c r="K3" s="4" t="s">
        <v>203</v>
      </c>
      <c r="L3" s="4" t="s">
        <v>154</v>
      </c>
      <c r="M3" s="4" t="s">
        <v>14</v>
      </c>
      <c r="N3" s="4" t="s">
        <v>15</v>
      </c>
    </row>
    <row r="4" spans="1:14" ht="12.75">
      <c r="A4" s="106"/>
      <c r="B4" s="103"/>
      <c r="C4" s="249" t="s">
        <v>106</v>
      </c>
      <c r="D4" s="127"/>
      <c r="E4" s="127"/>
      <c r="F4" s="127"/>
      <c r="G4" s="127"/>
      <c r="H4" s="127"/>
      <c r="I4" s="127"/>
      <c r="J4" s="127"/>
      <c r="K4" s="127"/>
      <c r="L4" s="127"/>
      <c r="M4" s="108"/>
      <c r="N4" s="108"/>
    </row>
    <row r="5" spans="1:16" s="5" customFormat="1" ht="25.5">
      <c r="A5" s="106"/>
      <c r="B5" s="109" t="s">
        <v>215</v>
      </c>
      <c r="C5" s="250"/>
      <c r="D5" s="151">
        <f>D19+D195+D52+D7+D13+D156+D173</f>
        <v>9959420.120000001</v>
      </c>
      <c r="E5" s="151">
        <f>E19+E195+E52+E7+E13+E156+E173</f>
        <v>1742334.12</v>
      </c>
      <c r="F5" s="151">
        <f aca="true" t="shared" si="0" ref="F5:N5">F19+F195+F52+F7+F13+F156+F173</f>
        <v>3600</v>
      </c>
      <c r="G5" s="151">
        <f t="shared" si="0"/>
        <v>36500</v>
      </c>
      <c r="H5" s="151">
        <f t="shared" si="0"/>
        <v>223900</v>
      </c>
      <c r="I5" s="151">
        <f t="shared" si="0"/>
        <v>243366</v>
      </c>
      <c r="J5" s="151">
        <f t="shared" si="0"/>
        <v>0</v>
      </c>
      <c r="K5" s="151">
        <f t="shared" si="0"/>
        <v>7709820</v>
      </c>
      <c r="L5" s="151">
        <f t="shared" si="0"/>
        <v>500</v>
      </c>
      <c r="M5" s="151">
        <f t="shared" si="0"/>
        <v>0</v>
      </c>
      <c r="N5" s="151">
        <f t="shared" si="0"/>
        <v>0</v>
      </c>
      <c r="O5" s="166"/>
      <c r="P5" s="166"/>
    </row>
    <row r="6" spans="1:17" s="5" customFormat="1" ht="12.75">
      <c r="A6" s="106"/>
      <c r="B6" s="171" t="s">
        <v>185</v>
      </c>
      <c r="C6" s="250"/>
      <c r="D6" s="170">
        <f>D19+D195+D13+D156+D173</f>
        <v>9631081.4</v>
      </c>
      <c r="E6" s="170">
        <f>E19+E195+E13+E156+E173</f>
        <v>1413995.4000000001</v>
      </c>
      <c r="F6" s="170">
        <f aca="true" t="shared" si="1" ref="F6:N6">F19+F195+F13+F156+F173</f>
        <v>3600</v>
      </c>
      <c r="G6" s="170">
        <f t="shared" si="1"/>
        <v>36500</v>
      </c>
      <c r="H6" s="170">
        <f t="shared" si="1"/>
        <v>223900</v>
      </c>
      <c r="I6" s="170">
        <f t="shared" si="1"/>
        <v>243366</v>
      </c>
      <c r="J6" s="170">
        <f t="shared" si="1"/>
        <v>0</v>
      </c>
      <c r="K6" s="170">
        <f t="shared" si="1"/>
        <v>7709820</v>
      </c>
      <c r="L6" s="170">
        <f t="shared" si="1"/>
        <v>500</v>
      </c>
      <c r="M6" s="170">
        <f t="shared" si="1"/>
        <v>0</v>
      </c>
      <c r="N6" s="170">
        <f t="shared" si="1"/>
        <v>0</v>
      </c>
      <c r="O6" s="166"/>
      <c r="P6" s="166"/>
      <c r="Q6" s="166"/>
    </row>
    <row r="7" spans="1:14" s="5" customFormat="1" ht="66.75" customHeight="1">
      <c r="A7" s="104" t="s">
        <v>44</v>
      </c>
      <c r="B7" s="104" t="s">
        <v>209</v>
      </c>
      <c r="C7" s="250"/>
      <c r="D7" s="147">
        <f>E7</f>
        <v>18312.25</v>
      </c>
      <c r="E7" s="147">
        <f>E8</f>
        <v>18312.25</v>
      </c>
      <c r="F7" s="147">
        <f>F8+F29</f>
        <v>0</v>
      </c>
      <c r="G7" s="147"/>
      <c r="H7" s="147">
        <f>H8+H29</f>
        <v>0</v>
      </c>
      <c r="I7" s="147">
        <f>I8+I29</f>
        <v>0</v>
      </c>
      <c r="J7" s="147"/>
      <c r="K7" s="147">
        <f>K8+K29</f>
        <v>0</v>
      </c>
      <c r="L7" s="147">
        <f>L8+L29</f>
        <v>0</v>
      </c>
      <c r="M7" s="144">
        <f>M8+M29</f>
        <v>0</v>
      </c>
      <c r="N7" s="144">
        <f>N8+N29</f>
        <v>0</v>
      </c>
    </row>
    <row r="8" spans="1:14" s="5" customFormat="1" ht="24">
      <c r="A8" s="111" t="s">
        <v>211</v>
      </c>
      <c r="B8" s="181" t="s">
        <v>210</v>
      </c>
      <c r="C8" s="250"/>
      <c r="D8" s="148">
        <f>D10</f>
        <v>18312.25</v>
      </c>
      <c r="E8" s="148">
        <f>E10</f>
        <v>18312.25</v>
      </c>
      <c r="F8" s="148">
        <f>F10</f>
        <v>0</v>
      </c>
      <c r="G8" s="148"/>
      <c r="H8" s="148">
        <f>H10</f>
        <v>0</v>
      </c>
      <c r="I8" s="148">
        <f>I10</f>
        <v>0</v>
      </c>
      <c r="J8" s="148"/>
      <c r="K8" s="148">
        <f>K10</f>
        <v>0</v>
      </c>
      <c r="L8" s="148">
        <f>L10</f>
        <v>0</v>
      </c>
      <c r="M8" s="143">
        <f>M10</f>
        <v>0</v>
      </c>
      <c r="N8" s="143">
        <f>N10</f>
        <v>0</v>
      </c>
    </row>
    <row r="9" spans="1:14" ht="12.75">
      <c r="A9" s="246" t="s">
        <v>212</v>
      </c>
      <c r="B9" s="247"/>
      <c r="C9" s="250"/>
      <c r="D9" s="182">
        <f>SUM(E9:N9)</f>
        <v>18312.25</v>
      </c>
      <c r="E9" s="182">
        <f aca="true" t="shared" si="2" ref="E9:N9">E10</f>
        <v>18312.25</v>
      </c>
      <c r="F9" s="182">
        <f t="shared" si="2"/>
        <v>0</v>
      </c>
      <c r="G9" s="182"/>
      <c r="H9" s="182">
        <f t="shared" si="2"/>
        <v>0</v>
      </c>
      <c r="I9" s="182">
        <f t="shared" si="2"/>
        <v>0</v>
      </c>
      <c r="J9" s="182"/>
      <c r="K9" s="182">
        <f t="shared" si="2"/>
        <v>0</v>
      </c>
      <c r="L9" s="182">
        <f t="shared" si="2"/>
        <v>0</v>
      </c>
      <c r="M9" s="132">
        <f t="shared" si="2"/>
        <v>0</v>
      </c>
      <c r="N9" s="132">
        <f t="shared" si="2"/>
        <v>0</v>
      </c>
    </row>
    <row r="10" spans="1:14" s="5" customFormat="1" ht="12.75">
      <c r="A10" s="121">
        <v>3</v>
      </c>
      <c r="B10" s="125" t="s">
        <v>82</v>
      </c>
      <c r="C10" s="250"/>
      <c r="D10" s="149">
        <f>SUM(E10:N10)</f>
        <v>18312.25</v>
      </c>
      <c r="E10" s="149">
        <f>SUM(E11:E12)</f>
        <v>18312.25</v>
      </c>
      <c r="F10" s="149">
        <f aca="true" t="shared" si="3" ref="F10:N10">SUM(F11:F27)</f>
        <v>0</v>
      </c>
      <c r="G10" s="149">
        <f t="shared" si="3"/>
        <v>0</v>
      </c>
      <c r="H10" s="149">
        <f t="shared" si="3"/>
        <v>0</v>
      </c>
      <c r="I10" s="149">
        <f t="shared" si="3"/>
        <v>0</v>
      </c>
      <c r="J10" s="149">
        <f t="shared" si="3"/>
        <v>0</v>
      </c>
      <c r="K10" s="149">
        <f t="shared" si="3"/>
        <v>0</v>
      </c>
      <c r="L10" s="149">
        <f t="shared" si="3"/>
        <v>0</v>
      </c>
      <c r="M10" s="149">
        <f t="shared" si="3"/>
        <v>0</v>
      </c>
      <c r="N10" s="149">
        <f t="shared" si="3"/>
        <v>0</v>
      </c>
    </row>
    <row r="11" spans="1:14" ht="25.5">
      <c r="A11" s="206" t="s">
        <v>213</v>
      </c>
      <c r="B11" s="103" t="s">
        <v>214</v>
      </c>
      <c r="C11" s="250"/>
      <c r="D11" s="127">
        <f>SUM(E11:N11)</f>
        <v>18312.25</v>
      </c>
      <c r="E11" s="173">
        <v>18312.25</v>
      </c>
      <c r="F11" s="127"/>
      <c r="G11" s="127"/>
      <c r="H11" s="127"/>
      <c r="I11" s="127"/>
      <c r="J11" s="127"/>
      <c r="K11" s="127"/>
      <c r="L11" s="127"/>
      <c r="M11" s="120"/>
      <c r="N11" s="120"/>
    </row>
    <row r="12" spans="1:14" ht="12.75">
      <c r="A12" s="102"/>
      <c r="B12" s="103"/>
      <c r="C12" s="250"/>
      <c r="D12" s="127"/>
      <c r="E12" s="165"/>
      <c r="F12" s="127"/>
      <c r="G12" s="127"/>
      <c r="H12" s="127"/>
      <c r="I12" s="127"/>
      <c r="J12" s="127"/>
      <c r="K12" s="127"/>
      <c r="L12" s="127"/>
      <c r="M12" s="120"/>
      <c r="N12" s="120"/>
    </row>
    <row r="13" spans="1:14" s="5" customFormat="1" ht="66.75" customHeight="1">
      <c r="A13" s="104" t="s">
        <v>44</v>
      </c>
      <c r="B13" s="104" t="s">
        <v>45</v>
      </c>
      <c r="C13" s="250"/>
      <c r="D13" s="147">
        <f>E13</f>
        <v>230000</v>
      </c>
      <c r="E13" s="147">
        <f>E14</f>
        <v>230000</v>
      </c>
      <c r="F13" s="147">
        <f>F14+F36</f>
        <v>0</v>
      </c>
      <c r="G13" s="147"/>
      <c r="H13" s="147">
        <f>H14+H36</f>
        <v>0</v>
      </c>
      <c r="I13" s="147">
        <f>I14+I36</f>
        <v>0</v>
      </c>
      <c r="J13" s="147"/>
      <c r="K13" s="147">
        <f>K14+K36</f>
        <v>0</v>
      </c>
      <c r="L13" s="147">
        <f>L14+L36</f>
        <v>0</v>
      </c>
      <c r="M13" s="144">
        <f>M14+M36</f>
        <v>0</v>
      </c>
      <c r="N13" s="144">
        <f>N14+N36</f>
        <v>0</v>
      </c>
    </row>
    <row r="14" spans="1:14" s="5" customFormat="1" ht="36">
      <c r="A14" s="111" t="s">
        <v>199</v>
      </c>
      <c r="B14" s="181" t="s">
        <v>200</v>
      </c>
      <c r="C14" s="250"/>
      <c r="D14" s="148">
        <f>D16</f>
        <v>230000</v>
      </c>
      <c r="E14" s="148">
        <f aca="true" t="shared" si="4" ref="E14:N14">E16</f>
        <v>230000</v>
      </c>
      <c r="F14" s="148">
        <f t="shared" si="4"/>
        <v>0</v>
      </c>
      <c r="G14" s="148"/>
      <c r="H14" s="148">
        <f t="shared" si="4"/>
        <v>0</v>
      </c>
      <c r="I14" s="148">
        <f t="shared" si="4"/>
        <v>0</v>
      </c>
      <c r="J14" s="148"/>
      <c r="K14" s="148">
        <f t="shared" si="4"/>
        <v>0</v>
      </c>
      <c r="L14" s="148">
        <f t="shared" si="4"/>
        <v>0</v>
      </c>
      <c r="M14" s="143">
        <f t="shared" si="4"/>
        <v>0</v>
      </c>
      <c r="N14" s="143">
        <f t="shared" si="4"/>
        <v>0</v>
      </c>
    </row>
    <row r="15" spans="1:14" ht="12.75">
      <c r="A15" s="246" t="s">
        <v>141</v>
      </c>
      <c r="B15" s="247"/>
      <c r="C15" s="250"/>
      <c r="D15" s="182">
        <f>SUM(E15:N15)</f>
        <v>230000</v>
      </c>
      <c r="E15" s="182">
        <f aca="true" t="shared" si="5" ref="E15:N15">E16</f>
        <v>230000</v>
      </c>
      <c r="F15" s="182">
        <f t="shared" si="5"/>
        <v>0</v>
      </c>
      <c r="G15" s="182"/>
      <c r="H15" s="182">
        <f t="shared" si="5"/>
        <v>0</v>
      </c>
      <c r="I15" s="182">
        <f t="shared" si="5"/>
        <v>0</v>
      </c>
      <c r="J15" s="182"/>
      <c r="K15" s="182">
        <f t="shared" si="5"/>
        <v>0</v>
      </c>
      <c r="L15" s="182">
        <f t="shared" si="5"/>
        <v>0</v>
      </c>
      <c r="M15" s="132">
        <f t="shared" si="5"/>
        <v>0</v>
      </c>
      <c r="N15" s="132">
        <f t="shared" si="5"/>
        <v>0</v>
      </c>
    </row>
    <row r="16" spans="1:14" s="5" customFormat="1" ht="12.75">
      <c r="A16" s="121">
        <v>0</v>
      </c>
      <c r="B16" s="125" t="s">
        <v>201</v>
      </c>
      <c r="C16" s="250"/>
      <c r="D16" s="149">
        <f>SUM(E16:N16)</f>
        <v>230000</v>
      </c>
      <c r="E16" s="149">
        <f>SUM(E17:E18)</f>
        <v>230000</v>
      </c>
      <c r="F16" s="149">
        <f aca="true" t="shared" si="6" ref="F16:N16">SUM(F17:F34)</f>
        <v>0</v>
      </c>
      <c r="G16" s="149">
        <f t="shared" si="6"/>
        <v>0</v>
      </c>
      <c r="H16" s="149">
        <f t="shared" si="6"/>
        <v>0</v>
      </c>
      <c r="I16" s="149">
        <f t="shared" si="6"/>
        <v>0</v>
      </c>
      <c r="J16" s="149">
        <f t="shared" si="6"/>
        <v>0</v>
      </c>
      <c r="K16" s="149">
        <f t="shared" si="6"/>
        <v>0</v>
      </c>
      <c r="L16" s="149">
        <f t="shared" si="6"/>
        <v>0</v>
      </c>
      <c r="M16" s="149">
        <f t="shared" si="6"/>
        <v>0</v>
      </c>
      <c r="N16" s="149">
        <f t="shared" si="6"/>
        <v>0</v>
      </c>
    </row>
    <row r="17" spans="1:14" ht="12.75">
      <c r="A17" s="206" t="s">
        <v>207</v>
      </c>
      <c r="B17" s="103" t="s">
        <v>202</v>
      </c>
      <c r="C17" s="250"/>
      <c r="D17" s="127">
        <f>SUM(E17:N17)</f>
        <v>230000</v>
      </c>
      <c r="E17" s="173">
        <v>230000</v>
      </c>
      <c r="F17" s="127"/>
      <c r="G17" s="127"/>
      <c r="H17" s="127"/>
      <c r="I17" s="127"/>
      <c r="J17" s="127"/>
      <c r="K17" s="127"/>
      <c r="L17" s="127"/>
      <c r="M17" s="120"/>
      <c r="N17" s="120"/>
    </row>
    <row r="18" spans="1:14" ht="12.75">
      <c r="A18" s="102"/>
      <c r="B18" s="103"/>
      <c r="C18" s="250"/>
      <c r="D18" s="127"/>
      <c r="E18" s="165"/>
      <c r="F18" s="127"/>
      <c r="G18" s="127"/>
      <c r="H18" s="127"/>
      <c r="I18" s="127"/>
      <c r="J18" s="127"/>
      <c r="K18" s="127"/>
      <c r="L18" s="127"/>
      <c r="M18" s="120"/>
      <c r="N18" s="120"/>
    </row>
    <row r="19" spans="1:14" s="5" customFormat="1" ht="67.5" customHeight="1">
      <c r="A19" s="104" t="s">
        <v>44</v>
      </c>
      <c r="B19" s="104" t="s">
        <v>166</v>
      </c>
      <c r="C19" s="104" t="s">
        <v>107</v>
      </c>
      <c r="D19" s="147">
        <f aca="true" t="shared" si="7" ref="D19:N19">D20+D42</f>
        <v>384223.9</v>
      </c>
      <c r="E19" s="147">
        <f t="shared" si="7"/>
        <v>384223.9</v>
      </c>
      <c r="F19" s="147">
        <f t="shared" si="7"/>
        <v>0</v>
      </c>
      <c r="G19" s="147"/>
      <c r="H19" s="147">
        <f t="shared" si="7"/>
        <v>0</v>
      </c>
      <c r="I19" s="147">
        <f t="shared" si="7"/>
        <v>0</v>
      </c>
      <c r="J19" s="147"/>
      <c r="K19" s="147">
        <f t="shared" si="7"/>
        <v>0</v>
      </c>
      <c r="L19" s="147">
        <f t="shared" si="7"/>
        <v>0</v>
      </c>
      <c r="M19" s="144">
        <f t="shared" si="7"/>
        <v>0</v>
      </c>
      <c r="N19" s="144">
        <f t="shared" si="7"/>
        <v>0</v>
      </c>
    </row>
    <row r="20" spans="1:14" s="5" customFormat="1" ht="60">
      <c r="A20" s="111" t="s">
        <v>48</v>
      </c>
      <c r="B20" s="111" t="s">
        <v>42</v>
      </c>
      <c r="C20" s="111" t="s">
        <v>108</v>
      </c>
      <c r="D20" s="148">
        <f>D21</f>
        <v>322980</v>
      </c>
      <c r="E20" s="148">
        <f aca="true" t="shared" si="8" ref="E20:N20">E21</f>
        <v>322980</v>
      </c>
      <c r="F20" s="148">
        <f t="shared" si="8"/>
        <v>0</v>
      </c>
      <c r="G20" s="148"/>
      <c r="H20" s="148">
        <f t="shared" si="8"/>
        <v>0</v>
      </c>
      <c r="I20" s="148">
        <f t="shared" si="8"/>
        <v>0</v>
      </c>
      <c r="J20" s="148"/>
      <c r="K20" s="148">
        <f t="shared" si="8"/>
        <v>0</v>
      </c>
      <c r="L20" s="148">
        <f t="shared" si="8"/>
        <v>0</v>
      </c>
      <c r="M20" s="143">
        <f t="shared" si="8"/>
        <v>0</v>
      </c>
      <c r="N20" s="143">
        <f t="shared" si="8"/>
        <v>0</v>
      </c>
    </row>
    <row r="21" spans="1:14" s="5" customFormat="1" ht="12.75">
      <c r="A21" s="121">
        <v>3</v>
      </c>
      <c r="B21" s="125" t="s">
        <v>82</v>
      </c>
      <c r="C21" s="126"/>
      <c r="D21" s="149">
        <f>SUM(E21:N21)</f>
        <v>322980</v>
      </c>
      <c r="E21" s="149">
        <f aca="true" t="shared" si="9" ref="E21:N21">SUM(E22:E40)</f>
        <v>322980</v>
      </c>
      <c r="F21" s="149">
        <f t="shared" si="9"/>
        <v>0</v>
      </c>
      <c r="G21" s="149">
        <f t="shared" si="9"/>
        <v>0</v>
      </c>
      <c r="H21" s="149">
        <f t="shared" si="9"/>
        <v>0</v>
      </c>
      <c r="I21" s="149">
        <f t="shared" si="9"/>
        <v>0</v>
      </c>
      <c r="J21" s="149">
        <f t="shared" si="9"/>
        <v>0</v>
      </c>
      <c r="K21" s="149">
        <f t="shared" si="9"/>
        <v>0</v>
      </c>
      <c r="L21" s="149">
        <f t="shared" si="9"/>
        <v>0</v>
      </c>
      <c r="M21" s="149">
        <f t="shared" si="9"/>
        <v>0</v>
      </c>
      <c r="N21" s="149">
        <f t="shared" si="9"/>
        <v>0</v>
      </c>
    </row>
    <row r="22" spans="1:14" ht="12.75">
      <c r="A22" s="102">
        <v>3211</v>
      </c>
      <c r="B22" s="103" t="s">
        <v>120</v>
      </c>
      <c r="C22" s="120"/>
      <c r="D22" s="127">
        <f>SUM(E22:N22)</f>
        <v>30800</v>
      </c>
      <c r="E22" s="165">
        <v>30800</v>
      </c>
      <c r="F22" s="127"/>
      <c r="G22" s="127"/>
      <c r="H22" s="127"/>
      <c r="I22" s="127"/>
      <c r="J22" s="127"/>
      <c r="K22" s="127"/>
      <c r="L22" s="127"/>
      <c r="M22" s="120"/>
      <c r="N22" s="120"/>
    </row>
    <row r="23" spans="1:14" ht="12.75">
      <c r="A23" s="102">
        <v>3213</v>
      </c>
      <c r="B23" s="103" t="s">
        <v>121</v>
      </c>
      <c r="C23" s="120"/>
      <c r="D23" s="127">
        <f aca="true" t="shared" si="10" ref="D23:D40">SUM(E23:N23)</f>
        <v>6400</v>
      </c>
      <c r="E23" s="165">
        <v>6400</v>
      </c>
      <c r="F23" s="127"/>
      <c r="G23" s="127"/>
      <c r="H23" s="127"/>
      <c r="I23" s="127"/>
      <c r="J23" s="127"/>
      <c r="K23" s="127"/>
      <c r="L23" s="127"/>
      <c r="M23" s="120"/>
      <c r="N23" s="120"/>
    </row>
    <row r="24" spans="1:14" ht="12.75">
      <c r="A24" s="102">
        <v>3221</v>
      </c>
      <c r="B24" s="103" t="s">
        <v>122</v>
      </c>
      <c r="C24" s="120"/>
      <c r="D24" s="127">
        <f t="shared" si="10"/>
        <v>39350.9</v>
      </c>
      <c r="E24" s="165">
        <v>39350.9</v>
      </c>
      <c r="F24" s="127"/>
      <c r="G24" s="127"/>
      <c r="H24" s="127"/>
      <c r="I24" s="127"/>
      <c r="J24" s="127"/>
      <c r="K24" s="152"/>
      <c r="L24" s="127"/>
      <c r="M24" s="120"/>
      <c r="N24" s="120"/>
    </row>
    <row r="25" spans="1:14" ht="12.75">
      <c r="A25" s="102">
        <v>3223</v>
      </c>
      <c r="B25" s="103" t="s">
        <v>123</v>
      </c>
      <c r="C25" s="120"/>
      <c r="D25" s="127">
        <f t="shared" si="10"/>
        <v>137000</v>
      </c>
      <c r="E25" s="165">
        <v>137000</v>
      </c>
      <c r="F25" s="127"/>
      <c r="G25" s="127"/>
      <c r="H25" s="127"/>
      <c r="I25" s="127"/>
      <c r="J25" s="127"/>
      <c r="K25" s="127"/>
      <c r="L25" s="127"/>
      <c r="M25" s="120"/>
      <c r="N25" s="120"/>
    </row>
    <row r="26" spans="1:14" ht="12.75">
      <c r="A26" s="102">
        <v>3225</v>
      </c>
      <c r="B26" s="103" t="s">
        <v>124</v>
      </c>
      <c r="C26" s="120"/>
      <c r="D26" s="127">
        <f t="shared" si="10"/>
        <v>1000</v>
      </c>
      <c r="E26" s="165">
        <v>1000</v>
      </c>
      <c r="F26" s="127"/>
      <c r="G26" s="127"/>
      <c r="H26" s="127"/>
      <c r="I26" s="127"/>
      <c r="J26" s="127"/>
      <c r="K26" s="152"/>
      <c r="L26" s="127"/>
      <c r="M26" s="120"/>
      <c r="N26" s="120"/>
    </row>
    <row r="27" spans="1:14" ht="25.5">
      <c r="A27" s="102">
        <v>3227</v>
      </c>
      <c r="B27" s="103" t="s">
        <v>125</v>
      </c>
      <c r="C27" s="120"/>
      <c r="D27" s="127">
        <f t="shared" si="10"/>
        <v>1000</v>
      </c>
      <c r="E27" s="165">
        <v>1000</v>
      </c>
      <c r="F27" s="127"/>
      <c r="G27" s="127"/>
      <c r="H27" s="127"/>
      <c r="I27" s="127"/>
      <c r="J27" s="127"/>
      <c r="K27" s="127"/>
      <c r="L27" s="127"/>
      <c r="M27" s="120"/>
      <c r="N27" s="120"/>
    </row>
    <row r="28" spans="1:14" ht="12.75">
      <c r="A28" s="102">
        <v>3231</v>
      </c>
      <c r="B28" s="103" t="s">
        <v>126</v>
      </c>
      <c r="C28" s="120"/>
      <c r="D28" s="127">
        <f t="shared" si="10"/>
        <v>16700</v>
      </c>
      <c r="E28" s="165">
        <v>16700</v>
      </c>
      <c r="F28" s="127"/>
      <c r="G28" s="127"/>
      <c r="H28" s="127"/>
      <c r="I28" s="127"/>
      <c r="J28" s="127"/>
      <c r="K28" s="127"/>
      <c r="L28" s="127"/>
      <c r="M28" s="120"/>
      <c r="N28" s="120"/>
    </row>
    <row r="29" spans="1:14" ht="12.75">
      <c r="A29" s="102">
        <v>3233</v>
      </c>
      <c r="B29" s="103" t="s">
        <v>127</v>
      </c>
      <c r="C29" s="120"/>
      <c r="D29" s="127">
        <f t="shared" si="10"/>
        <v>100</v>
      </c>
      <c r="E29" s="165">
        <v>100</v>
      </c>
      <c r="F29" s="127"/>
      <c r="G29" s="127"/>
      <c r="H29" s="127"/>
      <c r="I29" s="127"/>
      <c r="J29" s="127"/>
      <c r="K29" s="127"/>
      <c r="L29" s="127"/>
      <c r="M29" s="120"/>
      <c r="N29" s="120"/>
    </row>
    <row r="30" spans="1:14" ht="12.75">
      <c r="A30" s="102">
        <v>3234</v>
      </c>
      <c r="B30" s="103" t="s">
        <v>128</v>
      </c>
      <c r="C30" s="120"/>
      <c r="D30" s="127">
        <f t="shared" si="10"/>
        <v>31000</v>
      </c>
      <c r="E30" s="165">
        <v>31000</v>
      </c>
      <c r="F30" s="127"/>
      <c r="G30" s="127"/>
      <c r="H30" s="127"/>
      <c r="I30" s="127"/>
      <c r="J30" s="127"/>
      <c r="K30" s="127"/>
      <c r="L30" s="127"/>
      <c r="M30" s="120"/>
      <c r="N30" s="120"/>
    </row>
    <row r="31" spans="1:14" ht="12.75">
      <c r="A31" s="102">
        <v>3235</v>
      </c>
      <c r="B31" s="103" t="s">
        <v>129</v>
      </c>
      <c r="C31" s="120"/>
      <c r="D31" s="127">
        <f t="shared" si="10"/>
        <v>4485.35</v>
      </c>
      <c r="E31" s="165">
        <v>4485.35</v>
      </c>
      <c r="F31" s="127"/>
      <c r="G31" s="127"/>
      <c r="H31" s="127"/>
      <c r="I31" s="127"/>
      <c r="J31" s="127"/>
      <c r="K31" s="127"/>
      <c r="L31" s="127"/>
      <c r="M31" s="120"/>
      <c r="N31" s="120"/>
    </row>
    <row r="32" spans="1:14" ht="12.75">
      <c r="A32" s="102">
        <v>3236</v>
      </c>
      <c r="B32" s="103" t="s">
        <v>130</v>
      </c>
      <c r="C32" s="120"/>
      <c r="D32" s="127">
        <f t="shared" si="10"/>
        <v>19500</v>
      </c>
      <c r="E32" s="165">
        <v>19500</v>
      </c>
      <c r="F32" s="127"/>
      <c r="G32" s="127"/>
      <c r="H32" s="127"/>
      <c r="I32" s="127"/>
      <c r="J32" s="127"/>
      <c r="K32" s="127"/>
      <c r="L32" s="127"/>
      <c r="M32" s="120"/>
      <c r="N32" s="120"/>
    </row>
    <row r="33" spans="1:14" ht="12.75">
      <c r="A33" s="102">
        <v>3237</v>
      </c>
      <c r="B33" s="103" t="s">
        <v>131</v>
      </c>
      <c r="C33" s="120"/>
      <c r="D33" s="127">
        <f t="shared" si="10"/>
        <v>5243.75</v>
      </c>
      <c r="E33" s="165">
        <v>5243.75</v>
      </c>
      <c r="F33" s="127"/>
      <c r="G33" s="127"/>
      <c r="H33" s="127"/>
      <c r="I33" s="127"/>
      <c r="J33" s="127"/>
      <c r="K33" s="127"/>
      <c r="L33" s="127"/>
      <c r="M33" s="120"/>
      <c r="N33" s="120"/>
    </row>
    <row r="34" spans="1:14" ht="12.75">
      <c r="A34" s="102">
        <v>3238</v>
      </c>
      <c r="B34" s="103" t="s">
        <v>132</v>
      </c>
      <c r="C34" s="120"/>
      <c r="D34" s="127">
        <f t="shared" si="10"/>
        <v>14500</v>
      </c>
      <c r="E34" s="165">
        <v>14500</v>
      </c>
      <c r="F34" s="127"/>
      <c r="G34" s="127"/>
      <c r="H34" s="127"/>
      <c r="I34" s="127"/>
      <c r="J34" s="127"/>
      <c r="K34" s="127"/>
      <c r="L34" s="127"/>
      <c r="M34" s="120"/>
      <c r="N34" s="120"/>
    </row>
    <row r="35" spans="1:14" ht="12.75">
      <c r="A35" s="102">
        <v>3239</v>
      </c>
      <c r="B35" s="103" t="s">
        <v>133</v>
      </c>
      <c r="C35" s="120"/>
      <c r="D35" s="127">
        <f t="shared" si="10"/>
        <v>2200</v>
      </c>
      <c r="E35" s="165">
        <v>2200</v>
      </c>
      <c r="F35" s="127"/>
      <c r="G35" s="127"/>
      <c r="H35" s="127"/>
      <c r="I35" s="127"/>
      <c r="J35" s="127"/>
      <c r="K35" s="152"/>
      <c r="L35" s="127"/>
      <c r="M35" s="120"/>
      <c r="N35" s="120"/>
    </row>
    <row r="36" spans="1:14" ht="12.75">
      <c r="A36" s="102">
        <v>3293</v>
      </c>
      <c r="B36" s="103" t="s">
        <v>135</v>
      </c>
      <c r="C36" s="120"/>
      <c r="D36" s="127">
        <f t="shared" si="10"/>
        <v>2500</v>
      </c>
      <c r="E36" s="165">
        <v>2500</v>
      </c>
      <c r="F36" s="127"/>
      <c r="G36" s="127"/>
      <c r="H36" s="127"/>
      <c r="I36" s="127"/>
      <c r="J36" s="127"/>
      <c r="K36" s="127"/>
      <c r="L36" s="127"/>
      <c r="M36" s="120"/>
      <c r="N36" s="120"/>
    </row>
    <row r="37" spans="1:14" ht="12.75">
      <c r="A37" s="102">
        <v>3294</v>
      </c>
      <c r="B37" s="103" t="s">
        <v>136</v>
      </c>
      <c r="C37" s="120"/>
      <c r="D37" s="127">
        <f t="shared" si="10"/>
        <v>1200</v>
      </c>
      <c r="E37" s="165">
        <v>1200</v>
      </c>
      <c r="F37" s="127"/>
      <c r="G37" s="127"/>
      <c r="H37" s="127"/>
      <c r="I37" s="127"/>
      <c r="J37" s="127"/>
      <c r="K37" s="127"/>
      <c r="L37" s="127"/>
      <c r="M37" s="120"/>
      <c r="N37" s="120"/>
    </row>
    <row r="38" spans="1:14" ht="12.75">
      <c r="A38" s="102">
        <v>3295</v>
      </c>
      <c r="B38" s="103" t="s">
        <v>137</v>
      </c>
      <c r="C38" s="120"/>
      <c r="D38" s="127">
        <f t="shared" si="10"/>
        <v>100</v>
      </c>
      <c r="E38" s="165">
        <v>100</v>
      </c>
      <c r="F38" s="127"/>
      <c r="G38" s="127"/>
      <c r="H38" s="127"/>
      <c r="I38" s="127"/>
      <c r="J38" s="127"/>
      <c r="K38" s="127"/>
      <c r="L38" s="127"/>
      <c r="M38" s="120"/>
      <c r="N38" s="120"/>
    </row>
    <row r="39" spans="1:14" ht="25.5">
      <c r="A39" s="102">
        <v>3299</v>
      </c>
      <c r="B39" s="103" t="s">
        <v>119</v>
      </c>
      <c r="C39" s="120"/>
      <c r="D39" s="127">
        <f t="shared" si="10"/>
        <v>2200</v>
      </c>
      <c r="E39" s="165">
        <v>2200</v>
      </c>
      <c r="F39" s="127"/>
      <c r="G39" s="127"/>
      <c r="H39" s="127"/>
      <c r="I39" s="127"/>
      <c r="J39" s="127"/>
      <c r="K39" s="152"/>
      <c r="L39" s="127"/>
      <c r="M39" s="120"/>
      <c r="N39" s="120"/>
    </row>
    <row r="40" spans="1:14" ht="25.5">
      <c r="A40" s="102">
        <v>3431</v>
      </c>
      <c r="B40" s="103" t="s">
        <v>138</v>
      </c>
      <c r="C40" s="120"/>
      <c r="D40" s="127">
        <f t="shared" si="10"/>
        <v>7700</v>
      </c>
      <c r="E40" s="165">
        <v>7700</v>
      </c>
      <c r="F40" s="127"/>
      <c r="G40" s="127"/>
      <c r="H40" s="127"/>
      <c r="I40" s="127"/>
      <c r="J40" s="127"/>
      <c r="K40" s="127"/>
      <c r="L40" s="127"/>
      <c r="M40" s="120"/>
      <c r="N40" s="120"/>
    </row>
    <row r="41" spans="1:14" ht="12.75">
      <c r="A41" s="102"/>
      <c r="B41" s="103"/>
      <c r="C41" s="103"/>
      <c r="D41" s="127"/>
      <c r="E41" s="127"/>
      <c r="F41" s="127"/>
      <c r="G41" s="127"/>
      <c r="H41" s="127"/>
      <c r="I41" s="127"/>
      <c r="J41" s="127"/>
      <c r="K41" s="127"/>
      <c r="L41" s="127"/>
      <c r="M41" s="108"/>
      <c r="N41" s="108"/>
    </row>
    <row r="42" spans="1:14" ht="60">
      <c r="A42" s="111" t="s">
        <v>85</v>
      </c>
      <c r="B42" s="111" t="s">
        <v>43</v>
      </c>
      <c r="C42" s="111" t="s">
        <v>109</v>
      </c>
      <c r="D42" s="148">
        <f>D43</f>
        <v>61243.9</v>
      </c>
      <c r="E42" s="148">
        <f aca="true" t="shared" si="11" ref="E42:N42">E43</f>
        <v>61243.9</v>
      </c>
      <c r="F42" s="148">
        <f t="shared" si="11"/>
        <v>0</v>
      </c>
      <c r="G42" s="148"/>
      <c r="H42" s="148">
        <f t="shared" si="11"/>
        <v>0</v>
      </c>
      <c r="I42" s="148">
        <f t="shared" si="11"/>
        <v>0</v>
      </c>
      <c r="J42" s="148"/>
      <c r="K42" s="148">
        <f t="shared" si="11"/>
        <v>0</v>
      </c>
      <c r="L42" s="148">
        <f t="shared" si="11"/>
        <v>0</v>
      </c>
      <c r="M42" s="143">
        <f t="shared" si="11"/>
        <v>0</v>
      </c>
      <c r="N42" s="143">
        <f t="shared" si="11"/>
        <v>0</v>
      </c>
    </row>
    <row r="43" spans="1:14" ht="12.75">
      <c r="A43" s="121">
        <v>3</v>
      </c>
      <c r="B43" s="125" t="s">
        <v>82</v>
      </c>
      <c r="C43" s="126"/>
      <c r="D43" s="149">
        <f aca="true" t="shared" si="12" ref="D43:D48">SUM(E43:N43)</f>
        <v>61243.9</v>
      </c>
      <c r="E43" s="149">
        <f>E44</f>
        <v>61243.9</v>
      </c>
      <c r="F43" s="149">
        <f aca="true" t="shared" si="13" ref="F43:N43">F44</f>
        <v>0</v>
      </c>
      <c r="G43" s="149"/>
      <c r="H43" s="149">
        <f t="shared" si="13"/>
        <v>0</v>
      </c>
      <c r="I43" s="149">
        <f t="shared" si="13"/>
        <v>0</v>
      </c>
      <c r="J43" s="149"/>
      <c r="K43" s="149">
        <f>K44</f>
        <v>0</v>
      </c>
      <c r="L43" s="149">
        <f t="shared" si="13"/>
        <v>0</v>
      </c>
      <c r="M43" s="126">
        <f t="shared" si="13"/>
        <v>0</v>
      </c>
      <c r="N43" s="126">
        <f t="shared" si="13"/>
        <v>0</v>
      </c>
    </row>
    <row r="44" spans="1:14" ht="12.75">
      <c r="A44" s="116">
        <v>32</v>
      </c>
      <c r="B44" s="117" t="s">
        <v>23</v>
      </c>
      <c r="C44" s="118"/>
      <c r="D44" s="150">
        <f t="shared" si="12"/>
        <v>61243.9</v>
      </c>
      <c r="E44" s="150">
        <f>E45+E47</f>
        <v>61243.9</v>
      </c>
      <c r="F44" s="150">
        <f aca="true" t="shared" si="14" ref="F44:N44">F45+F47</f>
        <v>0</v>
      </c>
      <c r="G44" s="150"/>
      <c r="H44" s="150">
        <f t="shared" si="14"/>
        <v>0</v>
      </c>
      <c r="I44" s="150">
        <f t="shared" si="14"/>
        <v>0</v>
      </c>
      <c r="J44" s="150"/>
      <c r="K44" s="150">
        <f>K45+K47</f>
        <v>0</v>
      </c>
      <c r="L44" s="150">
        <f t="shared" si="14"/>
        <v>0</v>
      </c>
      <c r="M44" s="118">
        <f t="shared" si="14"/>
        <v>0</v>
      </c>
      <c r="N44" s="118">
        <f t="shared" si="14"/>
        <v>0</v>
      </c>
    </row>
    <row r="45" spans="1:14" ht="12.75">
      <c r="A45" s="106">
        <v>322</v>
      </c>
      <c r="B45" s="110" t="s">
        <v>25</v>
      </c>
      <c r="C45" s="119"/>
      <c r="D45" s="151">
        <f t="shared" si="12"/>
        <v>18000</v>
      </c>
      <c r="E45" s="151">
        <f>E46</f>
        <v>18000</v>
      </c>
      <c r="F45" s="151">
        <f aca="true" t="shared" si="15" ref="F45:N45">F46</f>
        <v>0</v>
      </c>
      <c r="G45" s="151"/>
      <c r="H45" s="151">
        <f t="shared" si="15"/>
        <v>0</v>
      </c>
      <c r="I45" s="151">
        <f t="shared" si="15"/>
        <v>0</v>
      </c>
      <c r="J45" s="151"/>
      <c r="K45" s="151">
        <f>K46</f>
        <v>0</v>
      </c>
      <c r="L45" s="151">
        <f t="shared" si="15"/>
        <v>0</v>
      </c>
      <c r="M45" s="119">
        <f t="shared" si="15"/>
        <v>0</v>
      </c>
      <c r="N45" s="119">
        <f t="shared" si="15"/>
        <v>0</v>
      </c>
    </row>
    <row r="46" spans="1:14" ht="25.5">
      <c r="A46" s="102">
        <v>3224</v>
      </c>
      <c r="B46" s="103" t="s">
        <v>139</v>
      </c>
      <c r="C46" s="120"/>
      <c r="D46" s="127">
        <f t="shared" si="12"/>
        <v>18000</v>
      </c>
      <c r="E46" s="165">
        <v>18000</v>
      </c>
      <c r="F46" s="127"/>
      <c r="G46" s="127"/>
      <c r="H46" s="127"/>
      <c r="I46" s="127">
        <v>0</v>
      </c>
      <c r="J46" s="127"/>
      <c r="K46" s="127"/>
      <c r="L46" s="127"/>
      <c r="M46" s="120"/>
      <c r="N46" s="120"/>
    </row>
    <row r="47" spans="1:14" ht="12.75">
      <c r="A47" s="106">
        <v>323</v>
      </c>
      <c r="B47" s="110" t="s">
        <v>26</v>
      </c>
      <c r="C47" s="119"/>
      <c r="D47" s="150">
        <f t="shared" si="12"/>
        <v>43243.9</v>
      </c>
      <c r="E47" s="151">
        <f>E48+E49</f>
        <v>43243.9</v>
      </c>
      <c r="F47" s="151">
        <f aca="true" t="shared" si="16" ref="F47:N47">F48+F49</f>
        <v>0</v>
      </c>
      <c r="G47" s="151"/>
      <c r="H47" s="151">
        <f t="shared" si="16"/>
        <v>0</v>
      </c>
      <c r="I47" s="151">
        <f t="shared" si="16"/>
        <v>0</v>
      </c>
      <c r="J47" s="151"/>
      <c r="K47" s="151">
        <f>K48+K49</f>
        <v>0</v>
      </c>
      <c r="L47" s="151">
        <f t="shared" si="16"/>
        <v>0</v>
      </c>
      <c r="M47" s="119">
        <f t="shared" si="16"/>
        <v>0</v>
      </c>
      <c r="N47" s="119">
        <f t="shared" si="16"/>
        <v>0</v>
      </c>
    </row>
    <row r="48" spans="1:14" ht="12.75">
      <c r="A48" s="102">
        <v>3232</v>
      </c>
      <c r="B48" s="103" t="s">
        <v>140</v>
      </c>
      <c r="C48" s="120"/>
      <c r="D48" s="127">
        <f t="shared" si="12"/>
        <v>43243.9</v>
      </c>
      <c r="E48" s="165">
        <v>43243.9</v>
      </c>
      <c r="F48" s="127"/>
      <c r="G48" s="127"/>
      <c r="H48" s="127"/>
      <c r="I48" s="127">
        <v>0</v>
      </c>
      <c r="J48" s="127"/>
      <c r="K48" s="127"/>
      <c r="L48" s="127"/>
      <c r="M48" s="120"/>
      <c r="N48" s="120"/>
    </row>
    <row r="49" spans="1:14" ht="12.75">
      <c r="A49" s="102"/>
      <c r="B49" s="103"/>
      <c r="C49" s="120"/>
      <c r="D49" s="127"/>
      <c r="E49" s="153"/>
      <c r="F49" s="127"/>
      <c r="G49" s="127"/>
      <c r="H49" s="127"/>
      <c r="I49" s="127"/>
      <c r="J49" s="127"/>
      <c r="K49" s="153"/>
      <c r="L49" s="127"/>
      <c r="M49" s="120"/>
      <c r="N49" s="120"/>
    </row>
    <row r="50" spans="1:14" ht="12.75">
      <c r="A50" s="102"/>
      <c r="B50" s="103"/>
      <c r="C50" s="103"/>
      <c r="D50" s="127"/>
      <c r="E50" s="127"/>
      <c r="F50" s="127"/>
      <c r="G50" s="127"/>
      <c r="H50" s="127"/>
      <c r="I50" s="127"/>
      <c r="J50" s="127"/>
      <c r="K50" s="127"/>
      <c r="L50" s="127"/>
      <c r="M50" s="108"/>
      <c r="N50" s="108"/>
    </row>
    <row r="51" spans="1:14" ht="37.5" customHeight="1" hidden="1">
      <c r="A51" s="104" t="s">
        <v>44</v>
      </c>
      <c r="B51" s="104" t="s">
        <v>45</v>
      </c>
      <c r="C51" s="104" t="s">
        <v>111</v>
      </c>
      <c r="D51" s="183"/>
      <c r="E51" s="183"/>
      <c r="F51" s="183"/>
      <c r="G51" s="183"/>
      <c r="H51" s="183"/>
      <c r="I51" s="183"/>
      <c r="J51" s="183"/>
      <c r="K51" s="183"/>
      <c r="L51" s="183"/>
      <c r="M51" s="104"/>
      <c r="N51" s="104"/>
    </row>
    <row r="52" spans="1:14" ht="38.25" customHeight="1">
      <c r="A52" s="104" t="s">
        <v>44</v>
      </c>
      <c r="B52" s="104" t="s">
        <v>47</v>
      </c>
      <c r="C52" s="104" t="s">
        <v>112</v>
      </c>
      <c r="D52" s="147">
        <f>SUM(E52:N52)</f>
        <v>310026.47</v>
      </c>
      <c r="E52" s="147">
        <f>E57+E67+E73+E86+E95+E127</f>
        <v>310026.47</v>
      </c>
      <c r="F52" s="147">
        <f aca="true" t="shared" si="17" ref="F52:N52">F57+F95+F67+F73+F86+F95+F127</f>
        <v>0</v>
      </c>
      <c r="G52" s="147">
        <f t="shared" si="17"/>
        <v>0</v>
      </c>
      <c r="H52" s="147">
        <f t="shared" si="17"/>
        <v>0</v>
      </c>
      <c r="I52" s="147">
        <f t="shared" si="17"/>
        <v>0</v>
      </c>
      <c r="J52" s="147">
        <f t="shared" si="17"/>
        <v>0</v>
      </c>
      <c r="K52" s="147">
        <f t="shared" si="17"/>
        <v>0</v>
      </c>
      <c r="L52" s="147">
        <f t="shared" si="17"/>
        <v>0</v>
      </c>
      <c r="M52" s="147">
        <f t="shared" si="17"/>
        <v>0</v>
      </c>
      <c r="N52" s="147">
        <f t="shared" si="17"/>
        <v>0</v>
      </c>
    </row>
    <row r="53" spans="1:14" ht="24" hidden="1">
      <c r="A53" s="111" t="s">
        <v>48</v>
      </c>
      <c r="B53" s="111" t="s">
        <v>46</v>
      </c>
      <c r="C53" s="111"/>
      <c r="D53" s="184"/>
      <c r="E53" s="184"/>
      <c r="F53" s="184"/>
      <c r="G53" s="184"/>
      <c r="H53" s="184"/>
      <c r="I53" s="184"/>
      <c r="J53" s="184"/>
      <c r="K53" s="184"/>
      <c r="L53" s="184"/>
      <c r="M53" s="111"/>
      <c r="N53" s="111"/>
    </row>
    <row r="54" spans="1:14" ht="12.75" hidden="1">
      <c r="A54" s="112" t="s">
        <v>49</v>
      </c>
      <c r="B54" s="112" t="s">
        <v>40</v>
      </c>
      <c r="C54" s="103"/>
      <c r="D54" s="127"/>
      <c r="E54" s="127"/>
      <c r="F54" s="127"/>
      <c r="G54" s="127"/>
      <c r="H54" s="127"/>
      <c r="I54" s="127"/>
      <c r="J54" s="127"/>
      <c r="K54" s="127"/>
      <c r="L54" s="127"/>
      <c r="M54" s="108"/>
      <c r="N54" s="108"/>
    </row>
    <row r="55" spans="1:14" ht="12.75" hidden="1">
      <c r="A55" s="113" t="s">
        <v>50</v>
      </c>
      <c r="B55" s="113" t="s">
        <v>23</v>
      </c>
      <c r="C55" s="103"/>
      <c r="D55" s="127"/>
      <c r="E55" s="127"/>
      <c r="F55" s="127"/>
      <c r="G55" s="127"/>
      <c r="H55" s="127"/>
      <c r="I55" s="127"/>
      <c r="J55" s="127"/>
      <c r="K55" s="127"/>
      <c r="L55" s="127"/>
      <c r="M55" s="108"/>
      <c r="N55" s="108"/>
    </row>
    <row r="56" spans="1:14" ht="12.75" hidden="1">
      <c r="A56" s="113" t="s">
        <v>51</v>
      </c>
      <c r="B56" s="113" t="s">
        <v>26</v>
      </c>
      <c r="C56" s="103"/>
      <c r="D56" s="127"/>
      <c r="E56" s="127"/>
      <c r="F56" s="127"/>
      <c r="G56" s="127"/>
      <c r="H56" s="127"/>
      <c r="I56" s="127"/>
      <c r="J56" s="127"/>
      <c r="K56" s="127"/>
      <c r="L56" s="127"/>
      <c r="M56" s="108"/>
      <c r="N56" s="108"/>
    </row>
    <row r="57" spans="1:14" ht="24">
      <c r="A57" s="111" t="s">
        <v>52</v>
      </c>
      <c r="B57" s="111" t="s">
        <v>53</v>
      </c>
      <c r="C57" s="111"/>
      <c r="D57" s="148">
        <f aca="true" t="shared" si="18" ref="D57:D66">SUM(E57:N57)</f>
        <v>5000</v>
      </c>
      <c r="E57" s="148">
        <f>E58</f>
        <v>5000</v>
      </c>
      <c r="F57" s="148">
        <f aca="true" t="shared" si="19" ref="F57:N57">F58</f>
        <v>0</v>
      </c>
      <c r="G57" s="148">
        <f t="shared" si="19"/>
        <v>0</v>
      </c>
      <c r="H57" s="148">
        <f t="shared" si="19"/>
        <v>0</v>
      </c>
      <c r="I57" s="148">
        <f t="shared" si="19"/>
        <v>0</v>
      </c>
      <c r="J57" s="148">
        <f t="shared" si="19"/>
        <v>0</v>
      </c>
      <c r="K57" s="148">
        <f t="shared" si="19"/>
        <v>0</v>
      </c>
      <c r="L57" s="148">
        <f t="shared" si="19"/>
        <v>0</v>
      </c>
      <c r="M57" s="143">
        <f t="shared" si="19"/>
        <v>0</v>
      </c>
      <c r="N57" s="143">
        <f t="shared" si="19"/>
        <v>0</v>
      </c>
    </row>
    <row r="58" spans="1:14" ht="12.75">
      <c r="A58" s="116">
        <v>32</v>
      </c>
      <c r="B58" s="117" t="s">
        <v>23</v>
      </c>
      <c r="C58" s="123"/>
      <c r="D58" s="185">
        <f t="shared" si="18"/>
        <v>5000</v>
      </c>
      <c r="E58" s="186">
        <f>E59+E62+E64</f>
        <v>5000</v>
      </c>
      <c r="F58" s="186">
        <f>F59+F62+F64</f>
        <v>0</v>
      </c>
      <c r="G58" s="186">
        <f>G59+G62+G64</f>
        <v>0</v>
      </c>
      <c r="H58" s="186">
        <f aca="true" t="shared" si="20" ref="H58:N58">H59+H62+H64</f>
        <v>0</v>
      </c>
      <c r="I58" s="186">
        <f t="shared" si="20"/>
        <v>0</v>
      </c>
      <c r="J58" s="186">
        <f t="shared" si="20"/>
        <v>0</v>
      </c>
      <c r="K58" s="186">
        <f t="shared" si="20"/>
        <v>0</v>
      </c>
      <c r="L58" s="186">
        <f t="shared" si="20"/>
        <v>0</v>
      </c>
      <c r="M58" s="123">
        <f t="shared" si="20"/>
        <v>0</v>
      </c>
      <c r="N58" s="123">
        <f t="shared" si="20"/>
        <v>0</v>
      </c>
    </row>
    <row r="59" spans="1:14" ht="12.75">
      <c r="A59" s="106">
        <v>321</v>
      </c>
      <c r="B59" s="110" t="s">
        <v>25</v>
      </c>
      <c r="C59" s="114"/>
      <c r="D59" s="151">
        <f t="shared" si="18"/>
        <v>0</v>
      </c>
      <c r="E59" s="180">
        <f>E60+E61</f>
        <v>0</v>
      </c>
      <c r="F59" s="180">
        <f>F60+F61</f>
        <v>0</v>
      </c>
      <c r="G59" s="180">
        <f>G60+G61</f>
        <v>0</v>
      </c>
      <c r="H59" s="180">
        <f>H60+H61</f>
        <v>0</v>
      </c>
      <c r="I59" s="180">
        <f>I60+I61</f>
        <v>0</v>
      </c>
      <c r="J59" s="180">
        <f>SUM(J60:J61)</f>
        <v>0</v>
      </c>
      <c r="K59" s="180">
        <f>SUM(K60:K61)</f>
        <v>0</v>
      </c>
      <c r="L59" s="180">
        <f>SUM(L60:L62)</f>
        <v>0</v>
      </c>
      <c r="M59" s="145">
        <f>SUM(M60:M62)</f>
        <v>0</v>
      </c>
      <c r="N59" s="145">
        <f>SUM(N60:N62)</f>
        <v>0</v>
      </c>
    </row>
    <row r="60" spans="1:14" ht="12.75">
      <c r="A60" s="102">
        <v>3211</v>
      </c>
      <c r="B60" s="103" t="s">
        <v>120</v>
      </c>
      <c r="C60" s="114"/>
      <c r="D60" s="127">
        <f t="shared" si="18"/>
        <v>0</v>
      </c>
      <c r="E60" s="173">
        <v>0</v>
      </c>
      <c r="F60" s="127"/>
      <c r="G60" s="165"/>
      <c r="H60" s="127"/>
      <c r="I60" s="127"/>
      <c r="J60" s="127"/>
      <c r="K60" s="127"/>
      <c r="L60" s="127"/>
      <c r="M60" s="120"/>
      <c r="N60" s="120"/>
    </row>
    <row r="61" spans="1:14" ht="12.75">
      <c r="A61" s="102">
        <v>3213</v>
      </c>
      <c r="B61" s="103" t="s">
        <v>121</v>
      </c>
      <c r="C61" s="114"/>
      <c r="D61" s="127">
        <f t="shared" si="18"/>
        <v>0</v>
      </c>
      <c r="E61" s="173">
        <v>0</v>
      </c>
      <c r="F61" s="187"/>
      <c r="G61" s="187"/>
      <c r="H61" s="187"/>
      <c r="I61" s="127"/>
      <c r="J61" s="127"/>
      <c r="K61" s="127"/>
      <c r="L61" s="187"/>
      <c r="M61" s="114"/>
      <c r="N61" s="114"/>
    </row>
    <row r="62" spans="1:14" ht="12.75">
      <c r="A62" s="106">
        <v>322</v>
      </c>
      <c r="B62" s="110" t="s">
        <v>25</v>
      </c>
      <c r="C62" s="114"/>
      <c r="D62" s="151">
        <f t="shared" si="18"/>
        <v>0</v>
      </c>
      <c r="E62" s="180">
        <f aca="true" t="shared" si="21" ref="E62:N62">E63</f>
        <v>0</v>
      </c>
      <c r="F62" s="180">
        <f t="shared" si="21"/>
        <v>0</v>
      </c>
      <c r="G62" s="180">
        <f t="shared" si="21"/>
        <v>0</v>
      </c>
      <c r="H62" s="180">
        <f t="shared" si="21"/>
        <v>0</v>
      </c>
      <c r="I62" s="180">
        <f t="shared" si="21"/>
        <v>0</v>
      </c>
      <c r="J62" s="180">
        <f t="shared" si="21"/>
        <v>0</v>
      </c>
      <c r="K62" s="180">
        <f t="shared" si="21"/>
        <v>0</v>
      </c>
      <c r="L62" s="180">
        <f t="shared" si="21"/>
        <v>0</v>
      </c>
      <c r="M62" s="145">
        <f t="shared" si="21"/>
        <v>0</v>
      </c>
      <c r="N62" s="145">
        <f t="shared" si="21"/>
        <v>0</v>
      </c>
    </row>
    <row r="63" spans="1:14" ht="25.5">
      <c r="A63" s="102">
        <v>3221</v>
      </c>
      <c r="B63" s="103" t="s">
        <v>171</v>
      </c>
      <c r="C63" s="114"/>
      <c r="D63" s="127">
        <f t="shared" si="18"/>
        <v>0</v>
      </c>
      <c r="E63" s="173">
        <v>0</v>
      </c>
      <c r="F63" s="127"/>
      <c r="G63" s="165"/>
      <c r="H63" s="127">
        <v>0</v>
      </c>
      <c r="I63" s="127"/>
      <c r="J63" s="127"/>
      <c r="K63" s="188">
        <v>0</v>
      </c>
      <c r="L63" s="127"/>
      <c r="M63" s="120"/>
      <c r="N63" s="120"/>
    </row>
    <row r="64" spans="1:14" ht="12.75">
      <c r="A64" s="106">
        <v>329</v>
      </c>
      <c r="B64" s="110" t="s">
        <v>25</v>
      </c>
      <c r="C64" s="114"/>
      <c r="D64" s="151">
        <f t="shared" si="18"/>
        <v>5000</v>
      </c>
      <c r="E64" s="180">
        <f>E65+E66</f>
        <v>5000</v>
      </c>
      <c r="F64" s="180">
        <f aca="true" t="shared" si="22" ref="F64:N64">F65</f>
        <v>0</v>
      </c>
      <c r="G64" s="180">
        <f t="shared" si="22"/>
        <v>0</v>
      </c>
      <c r="H64" s="180">
        <f t="shared" si="22"/>
        <v>0</v>
      </c>
      <c r="I64" s="180">
        <f t="shared" si="22"/>
        <v>0</v>
      </c>
      <c r="J64" s="180">
        <f t="shared" si="22"/>
        <v>0</v>
      </c>
      <c r="K64" s="180">
        <f t="shared" si="22"/>
        <v>0</v>
      </c>
      <c r="L64" s="180">
        <f t="shared" si="22"/>
        <v>0</v>
      </c>
      <c r="M64" s="145">
        <f t="shared" si="22"/>
        <v>0</v>
      </c>
      <c r="N64" s="145">
        <f t="shared" si="22"/>
        <v>0</v>
      </c>
    </row>
    <row r="65" spans="1:14" ht="12.75">
      <c r="A65" s="102">
        <v>3293</v>
      </c>
      <c r="B65" s="103" t="s">
        <v>135</v>
      </c>
      <c r="C65" s="114"/>
      <c r="D65" s="127">
        <f t="shared" si="18"/>
        <v>0</v>
      </c>
      <c r="E65" s="173">
        <v>0</v>
      </c>
      <c r="F65" s="127"/>
      <c r="G65" s="165"/>
      <c r="H65" s="127">
        <v>0</v>
      </c>
      <c r="I65" s="127"/>
      <c r="J65" s="127"/>
      <c r="K65" s="188">
        <v>0</v>
      </c>
      <c r="L65" s="127"/>
      <c r="M65" s="120"/>
      <c r="N65" s="120"/>
    </row>
    <row r="66" spans="1:14" ht="25.5">
      <c r="A66" s="102">
        <v>3299</v>
      </c>
      <c r="B66" s="103" t="s">
        <v>119</v>
      </c>
      <c r="C66" s="103"/>
      <c r="D66" s="127">
        <f t="shared" si="18"/>
        <v>5000</v>
      </c>
      <c r="E66" s="127">
        <v>5000</v>
      </c>
      <c r="F66" s="127"/>
      <c r="G66" s="127"/>
      <c r="H66" s="127"/>
      <c r="I66" s="127"/>
      <c r="J66" s="127"/>
      <c r="K66" s="127"/>
      <c r="L66" s="127"/>
      <c r="M66" s="108"/>
      <c r="N66" s="108"/>
    </row>
    <row r="67" spans="1:14" ht="24">
      <c r="A67" s="111" t="s">
        <v>54</v>
      </c>
      <c r="B67" s="111" t="s">
        <v>55</v>
      </c>
      <c r="C67" s="111"/>
      <c r="D67" s="148">
        <f>SUM(E67:N67)</f>
        <v>11308.11</v>
      </c>
      <c r="E67" s="148">
        <f>E68</f>
        <v>11308.11</v>
      </c>
      <c r="F67" s="148">
        <f aca="true" t="shared" si="23" ref="F67:N68">F68</f>
        <v>0</v>
      </c>
      <c r="G67" s="148">
        <f t="shared" si="23"/>
        <v>0</v>
      </c>
      <c r="H67" s="148">
        <f t="shared" si="23"/>
        <v>0</v>
      </c>
      <c r="I67" s="148">
        <f t="shared" si="23"/>
        <v>0</v>
      </c>
      <c r="J67" s="148">
        <f t="shared" si="23"/>
        <v>0</v>
      </c>
      <c r="K67" s="148">
        <f t="shared" si="23"/>
        <v>0</v>
      </c>
      <c r="L67" s="148">
        <f t="shared" si="23"/>
        <v>0</v>
      </c>
      <c r="M67" s="143">
        <f t="shared" si="23"/>
        <v>0</v>
      </c>
      <c r="N67" s="143">
        <f t="shared" si="23"/>
        <v>0</v>
      </c>
    </row>
    <row r="68" spans="1:14" ht="12.75">
      <c r="A68" s="116">
        <v>32</v>
      </c>
      <c r="B68" s="117" t="s">
        <v>23</v>
      </c>
      <c r="C68" s="123"/>
      <c r="D68" s="185">
        <f>SUM(E68:N68)</f>
        <v>11308.11</v>
      </c>
      <c r="E68" s="186">
        <f>E69</f>
        <v>11308.11</v>
      </c>
      <c r="F68" s="186">
        <f t="shared" si="23"/>
        <v>0</v>
      </c>
      <c r="G68" s="186">
        <f t="shared" si="23"/>
        <v>0</v>
      </c>
      <c r="H68" s="186">
        <f t="shared" si="23"/>
        <v>0</v>
      </c>
      <c r="I68" s="186">
        <f t="shared" si="23"/>
        <v>0</v>
      </c>
      <c r="J68" s="186">
        <f t="shared" si="23"/>
        <v>0</v>
      </c>
      <c r="K68" s="186">
        <f t="shared" si="23"/>
        <v>0</v>
      </c>
      <c r="L68" s="186">
        <f t="shared" si="23"/>
        <v>0</v>
      </c>
      <c r="M68" s="123">
        <f t="shared" si="23"/>
        <v>0</v>
      </c>
      <c r="N68" s="123">
        <f t="shared" si="23"/>
        <v>0</v>
      </c>
    </row>
    <row r="69" spans="1:14" ht="12.75">
      <c r="A69" s="106">
        <v>329</v>
      </c>
      <c r="B69" s="110" t="s">
        <v>25</v>
      </c>
      <c r="C69" s="114"/>
      <c r="D69" s="151">
        <f>SUM(E69:N69)</f>
        <v>11308.11</v>
      </c>
      <c r="E69" s="180">
        <f>SUM(E70:E71)</f>
        <v>11308.11</v>
      </c>
      <c r="F69" s="180">
        <f aca="true" t="shared" si="24" ref="F69:N69">F71</f>
        <v>0</v>
      </c>
      <c r="G69" s="180">
        <f t="shared" si="24"/>
        <v>0</v>
      </c>
      <c r="H69" s="180">
        <f t="shared" si="24"/>
        <v>0</v>
      </c>
      <c r="I69" s="180">
        <f t="shared" si="24"/>
        <v>0</v>
      </c>
      <c r="J69" s="180">
        <f t="shared" si="24"/>
        <v>0</v>
      </c>
      <c r="K69" s="180">
        <f t="shared" si="24"/>
        <v>0</v>
      </c>
      <c r="L69" s="180">
        <f t="shared" si="24"/>
        <v>0</v>
      </c>
      <c r="M69" s="145">
        <f t="shared" si="24"/>
        <v>0</v>
      </c>
      <c r="N69" s="145">
        <f t="shared" si="24"/>
        <v>0</v>
      </c>
    </row>
    <row r="70" spans="1:14" ht="25.5">
      <c r="A70" s="102">
        <v>3291</v>
      </c>
      <c r="B70" s="103" t="s">
        <v>190</v>
      </c>
      <c r="C70" s="114"/>
      <c r="D70" s="127">
        <f>SUM(E70:N70)</f>
        <v>7978.8</v>
      </c>
      <c r="E70" s="173">
        <v>7978.8</v>
      </c>
      <c r="F70" s="127"/>
      <c r="G70" s="165"/>
      <c r="H70" s="127">
        <v>0</v>
      </c>
      <c r="I70" s="127"/>
      <c r="J70" s="127"/>
      <c r="K70" s="188">
        <v>0</v>
      </c>
      <c r="L70" s="127"/>
      <c r="M70" s="120"/>
      <c r="N70" s="120"/>
    </row>
    <row r="71" spans="1:14" ht="12.75">
      <c r="A71" s="102">
        <v>3299</v>
      </c>
      <c r="B71" s="103" t="s">
        <v>189</v>
      </c>
      <c r="C71" s="114"/>
      <c r="D71" s="127">
        <f>SUM(E71:N71)</f>
        <v>3329.31</v>
      </c>
      <c r="E71" s="173">
        <v>3329.31</v>
      </c>
      <c r="F71" s="127"/>
      <c r="G71" s="165"/>
      <c r="H71" s="127">
        <v>0</v>
      </c>
      <c r="I71" s="127"/>
      <c r="J71" s="127"/>
      <c r="K71" s="188">
        <v>0</v>
      </c>
      <c r="L71" s="127"/>
      <c r="M71" s="120"/>
      <c r="N71" s="120"/>
    </row>
    <row r="72" spans="1:14" ht="12.75">
      <c r="A72" s="102"/>
      <c r="B72" s="103"/>
      <c r="C72" s="103"/>
      <c r="D72" s="127"/>
      <c r="E72" s="127"/>
      <c r="F72" s="127"/>
      <c r="G72" s="127"/>
      <c r="H72" s="127"/>
      <c r="I72" s="127"/>
      <c r="J72" s="127"/>
      <c r="K72" s="127"/>
      <c r="L72" s="127"/>
      <c r="M72" s="108"/>
      <c r="N72" s="108"/>
    </row>
    <row r="73" spans="1:14" ht="24">
      <c r="A73" s="111" t="s">
        <v>68</v>
      </c>
      <c r="B73" s="111" t="s">
        <v>69</v>
      </c>
      <c r="C73" s="111"/>
      <c r="D73" s="148">
        <f aca="true" t="shared" si="25" ref="D73:D78">SUM(E73:N73)</f>
        <v>4000</v>
      </c>
      <c r="E73" s="148">
        <f>E74</f>
        <v>4000</v>
      </c>
      <c r="F73" s="148">
        <f aca="true" t="shared" si="26" ref="F73:N73">F74</f>
        <v>0</v>
      </c>
      <c r="G73" s="148">
        <f t="shared" si="26"/>
        <v>0</v>
      </c>
      <c r="H73" s="148">
        <f t="shared" si="26"/>
        <v>0</v>
      </c>
      <c r="I73" s="148">
        <f t="shared" si="26"/>
        <v>0</v>
      </c>
      <c r="J73" s="148">
        <f t="shared" si="26"/>
        <v>0</v>
      </c>
      <c r="K73" s="148">
        <f t="shared" si="26"/>
        <v>0</v>
      </c>
      <c r="L73" s="148">
        <f t="shared" si="26"/>
        <v>0</v>
      </c>
      <c r="M73" s="143">
        <f t="shared" si="26"/>
        <v>0</v>
      </c>
      <c r="N73" s="143">
        <f t="shared" si="26"/>
        <v>0</v>
      </c>
    </row>
    <row r="74" spans="1:14" ht="12.75">
      <c r="A74" s="129">
        <v>3</v>
      </c>
      <c r="B74" s="130" t="s">
        <v>82</v>
      </c>
      <c r="C74" s="123"/>
      <c r="D74" s="186">
        <f t="shared" si="25"/>
        <v>4000</v>
      </c>
      <c r="E74" s="186">
        <f>E75+E84</f>
        <v>4000</v>
      </c>
      <c r="F74" s="186">
        <f>F75+F84</f>
        <v>0</v>
      </c>
      <c r="G74" s="186"/>
      <c r="H74" s="186">
        <f>H75+H84</f>
        <v>0</v>
      </c>
      <c r="I74" s="186">
        <f>I75+I84</f>
        <v>0</v>
      </c>
      <c r="J74" s="186"/>
      <c r="K74" s="186">
        <f>K75+K84</f>
        <v>0</v>
      </c>
      <c r="L74" s="186">
        <f>L75+L84</f>
        <v>0</v>
      </c>
      <c r="M74" s="123">
        <f>M75+M84</f>
        <v>0</v>
      </c>
      <c r="N74" s="123">
        <f>N75+N84</f>
        <v>0</v>
      </c>
    </row>
    <row r="75" spans="1:14" ht="12.75">
      <c r="A75" s="116">
        <v>32</v>
      </c>
      <c r="B75" s="117" t="s">
        <v>23</v>
      </c>
      <c r="C75" s="118"/>
      <c r="D75" s="150">
        <f t="shared" si="25"/>
        <v>4000</v>
      </c>
      <c r="E75" s="150">
        <f>E76</f>
        <v>4000</v>
      </c>
      <c r="F75" s="150">
        <f aca="true" t="shared" si="27" ref="F75:N76">F76</f>
        <v>0</v>
      </c>
      <c r="G75" s="150">
        <f t="shared" si="27"/>
        <v>0</v>
      </c>
      <c r="H75" s="150">
        <f t="shared" si="27"/>
        <v>0</v>
      </c>
      <c r="I75" s="150">
        <f t="shared" si="27"/>
        <v>0</v>
      </c>
      <c r="J75" s="150">
        <f t="shared" si="27"/>
        <v>0</v>
      </c>
      <c r="K75" s="150">
        <f t="shared" si="27"/>
        <v>0</v>
      </c>
      <c r="L75" s="150">
        <f t="shared" si="27"/>
        <v>0</v>
      </c>
      <c r="M75" s="150">
        <f t="shared" si="27"/>
        <v>0</v>
      </c>
      <c r="N75" s="150">
        <f t="shared" si="27"/>
        <v>0</v>
      </c>
    </row>
    <row r="76" spans="1:14" ht="12.75">
      <c r="A76" s="106">
        <v>323</v>
      </c>
      <c r="B76" s="110" t="s">
        <v>26</v>
      </c>
      <c r="C76" s="119"/>
      <c r="D76" s="151">
        <f t="shared" si="25"/>
        <v>4000</v>
      </c>
      <c r="E76" s="151">
        <f>E77</f>
        <v>4000</v>
      </c>
      <c r="F76" s="151">
        <f t="shared" si="27"/>
        <v>0</v>
      </c>
      <c r="G76" s="151">
        <f t="shared" si="27"/>
        <v>0</v>
      </c>
      <c r="H76" s="151">
        <f t="shared" si="27"/>
        <v>0</v>
      </c>
      <c r="I76" s="151">
        <f t="shared" si="27"/>
        <v>0</v>
      </c>
      <c r="J76" s="151">
        <f t="shared" si="27"/>
        <v>0</v>
      </c>
      <c r="K76" s="151">
        <f t="shared" si="27"/>
        <v>0</v>
      </c>
      <c r="L76" s="151">
        <f t="shared" si="27"/>
        <v>0</v>
      </c>
      <c r="M76" s="119">
        <f t="shared" si="27"/>
        <v>0</v>
      </c>
      <c r="N76" s="119">
        <f t="shared" si="27"/>
        <v>0</v>
      </c>
    </row>
    <row r="77" spans="1:14" ht="12.75">
      <c r="A77" s="102">
        <v>3237</v>
      </c>
      <c r="B77" s="103" t="s">
        <v>131</v>
      </c>
      <c r="C77" s="120"/>
      <c r="D77" s="127">
        <f t="shared" si="25"/>
        <v>4000</v>
      </c>
      <c r="E77" s="173">
        <v>4000</v>
      </c>
      <c r="F77" s="127"/>
      <c r="G77" s="127"/>
      <c r="H77" s="127"/>
      <c r="I77" s="127"/>
      <c r="J77" s="127"/>
      <c r="K77" s="127"/>
      <c r="L77" s="127"/>
      <c r="M77" s="120"/>
      <c r="N77" s="120"/>
    </row>
    <row r="78" spans="1:14" ht="12.75">
      <c r="A78" s="102">
        <v>3238</v>
      </c>
      <c r="B78" s="103" t="s">
        <v>132</v>
      </c>
      <c r="C78" s="120"/>
      <c r="D78" s="127">
        <f t="shared" si="25"/>
        <v>0</v>
      </c>
      <c r="E78" s="173">
        <v>0</v>
      </c>
      <c r="F78" s="127"/>
      <c r="G78" s="127"/>
      <c r="H78" s="127"/>
      <c r="I78" s="127"/>
      <c r="J78" s="127"/>
      <c r="K78" s="127"/>
      <c r="L78" s="127"/>
      <c r="M78" s="120"/>
      <c r="N78" s="120"/>
    </row>
    <row r="79" spans="1:14" ht="12.75">
      <c r="A79" s="102"/>
      <c r="B79" s="103"/>
      <c r="C79" s="103"/>
      <c r="D79" s="127"/>
      <c r="E79" s="127"/>
      <c r="F79" s="127"/>
      <c r="G79" s="127"/>
      <c r="H79" s="127"/>
      <c r="I79" s="127"/>
      <c r="J79" s="127"/>
      <c r="K79" s="127"/>
      <c r="L79" s="127"/>
      <c r="M79" s="108"/>
      <c r="N79" s="108"/>
    </row>
    <row r="80" spans="1:14" ht="24" hidden="1">
      <c r="A80" s="111" t="s">
        <v>54</v>
      </c>
      <c r="B80" s="111" t="s">
        <v>55</v>
      </c>
      <c r="C80" s="111"/>
      <c r="D80" s="184"/>
      <c r="E80" s="184"/>
      <c r="F80" s="184"/>
      <c r="G80" s="184"/>
      <c r="H80" s="184"/>
      <c r="I80" s="184"/>
      <c r="J80" s="184"/>
      <c r="K80" s="184"/>
      <c r="L80" s="184"/>
      <c r="M80" s="111"/>
      <c r="N80" s="111"/>
    </row>
    <row r="81" spans="1:14" ht="12.75" hidden="1">
      <c r="A81" s="102"/>
      <c r="B81" s="103"/>
      <c r="C81" s="103"/>
      <c r="D81" s="127"/>
      <c r="E81" s="127"/>
      <c r="F81" s="127"/>
      <c r="G81" s="127"/>
      <c r="H81" s="127"/>
      <c r="I81" s="127"/>
      <c r="J81" s="127"/>
      <c r="K81" s="127"/>
      <c r="L81" s="127"/>
      <c r="M81" s="108"/>
      <c r="N81" s="108"/>
    </row>
    <row r="82" spans="1:14" ht="24" hidden="1">
      <c r="A82" s="111" t="s">
        <v>56</v>
      </c>
      <c r="B82" s="111" t="s">
        <v>57</v>
      </c>
      <c r="C82" s="111"/>
      <c r="D82" s="184"/>
      <c r="E82" s="184"/>
      <c r="F82" s="184"/>
      <c r="G82" s="184"/>
      <c r="H82" s="184"/>
      <c r="I82" s="184"/>
      <c r="J82" s="184"/>
      <c r="K82" s="184"/>
      <c r="L82" s="184"/>
      <c r="M82" s="111"/>
      <c r="N82" s="111"/>
    </row>
    <row r="83" spans="1:14" ht="12.75" hidden="1">
      <c r="A83" s="102"/>
      <c r="B83" s="103"/>
      <c r="C83" s="103"/>
      <c r="D83" s="127"/>
      <c r="E83" s="127"/>
      <c r="F83" s="127"/>
      <c r="G83" s="127"/>
      <c r="H83" s="127"/>
      <c r="I83" s="127"/>
      <c r="J83" s="127"/>
      <c r="K83" s="127"/>
      <c r="L83" s="127"/>
      <c r="M83" s="108"/>
      <c r="N83" s="108"/>
    </row>
    <row r="84" spans="1:14" ht="24" hidden="1">
      <c r="A84" s="111" t="s">
        <v>58</v>
      </c>
      <c r="B84" s="111" t="s">
        <v>59</v>
      </c>
      <c r="C84" s="111"/>
      <c r="D84" s="184"/>
      <c r="E84" s="184"/>
      <c r="F84" s="184"/>
      <c r="G84" s="184"/>
      <c r="H84" s="184"/>
      <c r="I84" s="184"/>
      <c r="J84" s="184"/>
      <c r="K84" s="184"/>
      <c r="L84" s="184"/>
      <c r="M84" s="111"/>
      <c r="N84" s="111"/>
    </row>
    <row r="85" spans="1:14" ht="12.75" hidden="1">
      <c r="A85" s="102"/>
      <c r="B85" s="103"/>
      <c r="C85" s="103"/>
      <c r="D85" s="127"/>
      <c r="E85" s="127"/>
      <c r="F85" s="127"/>
      <c r="G85" s="127"/>
      <c r="H85" s="127"/>
      <c r="I85" s="127"/>
      <c r="J85" s="127"/>
      <c r="K85" s="127"/>
      <c r="L85" s="127"/>
      <c r="M85" s="108"/>
      <c r="N85" s="108"/>
    </row>
    <row r="86" spans="1:14" ht="24">
      <c r="A86" s="111" t="s">
        <v>60</v>
      </c>
      <c r="B86" s="111" t="s">
        <v>61</v>
      </c>
      <c r="C86" s="111"/>
      <c r="D86" s="148">
        <f>SUM(E86:N86)</f>
        <v>4000</v>
      </c>
      <c r="E86" s="148">
        <f>E87</f>
        <v>4000</v>
      </c>
      <c r="F86" s="148">
        <f aca="true" t="shared" si="28" ref="F86:L86">F87</f>
        <v>0</v>
      </c>
      <c r="G86" s="148">
        <f t="shared" si="28"/>
        <v>0</v>
      </c>
      <c r="H86" s="148">
        <f t="shared" si="28"/>
        <v>0</v>
      </c>
      <c r="I86" s="148">
        <f t="shared" si="28"/>
        <v>0</v>
      </c>
      <c r="J86" s="148">
        <f t="shared" si="28"/>
        <v>0</v>
      </c>
      <c r="K86" s="148">
        <f t="shared" si="28"/>
        <v>0</v>
      </c>
      <c r="L86" s="148">
        <f t="shared" si="28"/>
        <v>0</v>
      </c>
      <c r="M86" s="111"/>
      <c r="N86" s="111"/>
    </row>
    <row r="87" spans="1:14" ht="12.75">
      <c r="A87" s="116">
        <v>32</v>
      </c>
      <c r="B87" s="117" t="s">
        <v>23</v>
      </c>
      <c r="C87" s="123"/>
      <c r="D87" s="185">
        <f>SUM(E87:N87)</f>
        <v>4000</v>
      </c>
      <c r="E87" s="186">
        <f>E88</f>
        <v>4000</v>
      </c>
      <c r="F87" s="186">
        <f aca="true" t="shared" si="29" ref="F87:N87">F88</f>
        <v>0</v>
      </c>
      <c r="G87" s="186">
        <f t="shared" si="29"/>
        <v>0</v>
      </c>
      <c r="H87" s="186">
        <f t="shared" si="29"/>
        <v>0</v>
      </c>
      <c r="I87" s="186">
        <f t="shared" si="29"/>
        <v>0</v>
      </c>
      <c r="J87" s="186">
        <f t="shared" si="29"/>
        <v>0</v>
      </c>
      <c r="K87" s="186">
        <f t="shared" si="29"/>
        <v>0</v>
      </c>
      <c r="L87" s="186">
        <f t="shared" si="29"/>
        <v>0</v>
      </c>
      <c r="M87" s="123">
        <f t="shared" si="29"/>
        <v>0</v>
      </c>
      <c r="N87" s="123">
        <f t="shared" si="29"/>
        <v>0</v>
      </c>
    </row>
    <row r="88" spans="1:14" ht="12.75">
      <c r="A88" s="106">
        <v>329</v>
      </c>
      <c r="B88" s="110" t="s">
        <v>25</v>
      </c>
      <c r="C88" s="114"/>
      <c r="D88" s="151">
        <f>SUM(E88:N88)</f>
        <v>4000</v>
      </c>
      <c r="E88" s="180">
        <f>SUM(E89:E89)</f>
        <v>4000</v>
      </c>
      <c r="F88" s="180">
        <f aca="true" t="shared" si="30" ref="F88:N88">F89</f>
        <v>0</v>
      </c>
      <c r="G88" s="180">
        <f t="shared" si="30"/>
        <v>0</v>
      </c>
      <c r="H88" s="180">
        <f t="shared" si="30"/>
        <v>0</v>
      </c>
      <c r="I88" s="180">
        <f t="shared" si="30"/>
        <v>0</v>
      </c>
      <c r="J88" s="180">
        <f t="shared" si="30"/>
        <v>0</v>
      </c>
      <c r="K88" s="180">
        <f t="shared" si="30"/>
        <v>0</v>
      </c>
      <c r="L88" s="180">
        <f t="shared" si="30"/>
        <v>0</v>
      </c>
      <c r="M88" s="145">
        <f t="shared" si="30"/>
        <v>0</v>
      </c>
      <c r="N88" s="145">
        <f t="shared" si="30"/>
        <v>0</v>
      </c>
    </row>
    <row r="89" spans="1:14" ht="12.75">
      <c r="A89" s="102">
        <v>3299</v>
      </c>
      <c r="B89" s="103" t="s">
        <v>189</v>
      </c>
      <c r="C89" s="114"/>
      <c r="D89" s="127">
        <f>SUM(E89:N89)</f>
        <v>4000</v>
      </c>
      <c r="E89" s="173">
        <v>4000</v>
      </c>
      <c r="F89" s="127"/>
      <c r="G89" s="165"/>
      <c r="H89" s="127">
        <v>0</v>
      </c>
      <c r="I89" s="127"/>
      <c r="J89" s="127"/>
      <c r="K89" s="188">
        <v>0</v>
      </c>
      <c r="L89" s="127"/>
      <c r="M89" s="120"/>
      <c r="N89" s="120"/>
    </row>
    <row r="90" spans="1:14" ht="12.75">
      <c r="A90" s="102"/>
      <c r="B90" s="103"/>
      <c r="C90" s="103"/>
      <c r="D90" s="127"/>
      <c r="E90" s="127"/>
      <c r="F90" s="127"/>
      <c r="G90" s="127"/>
      <c r="H90" s="127"/>
      <c r="I90" s="127"/>
      <c r="J90" s="127"/>
      <c r="K90" s="127"/>
      <c r="L90" s="127"/>
      <c r="M90" s="108"/>
      <c r="N90" s="108"/>
    </row>
    <row r="91" spans="1:14" ht="24" hidden="1">
      <c r="A91" s="111" t="s">
        <v>62</v>
      </c>
      <c r="B91" s="111" t="s">
        <v>63</v>
      </c>
      <c r="C91" s="111"/>
      <c r="D91" s="184"/>
      <c r="E91" s="184"/>
      <c r="F91" s="184"/>
      <c r="G91" s="184"/>
      <c r="H91" s="184"/>
      <c r="I91" s="184"/>
      <c r="J91" s="184"/>
      <c r="K91" s="184"/>
      <c r="L91" s="184"/>
      <c r="M91" s="111"/>
      <c r="N91" s="111"/>
    </row>
    <row r="92" spans="1:14" ht="12.75" hidden="1">
      <c r="A92" s="102"/>
      <c r="B92" s="103"/>
      <c r="C92" s="103"/>
      <c r="D92" s="127"/>
      <c r="E92" s="127"/>
      <c r="F92" s="127"/>
      <c r="G92" s="127"/>
      <c r="H92" s="127"/>
      <c r="I92" s="127"/>
      <c r="J92" s="127"/>
      <c r="K92" s="127"/>
      <c r="L92" s="127"/>
      <c r="M92" s="108"/>
      <c r="N92" s="108"/>
    </row>
    <row r="93" spans="1:14" ht="24" hidden="1">
      <c r="A93" s="111" t="s">
        <v>64</v>
      </c>
      <c r="B93" s="111" t="s">
        <v>65</v>
      </c>
      <c r="C93" s="111"/>
      <c r="D93" s="184"/>
      <c r="E93" s="184"/>
      <c r="F93" s="184"/>
      <c r="G93" s="184"/>
      <c r="H93" s="184"/>
      <c r="I93" s="184"/>
      <c r="J93" s="184"/>
      <c r="K93" s="184"/>
      <c r="L93" s="184"/>
      <c r="M93" s="111"/>
      <c r="N93" s="111"/>
    </row>
    <row r="94" spans="1:14" ht="12.75" hidden="1">
      <c r="A94" s="102"/>
      <c r="B94" s="103"/>
      <c r="C94" s="103"/>
      <c r="D94" s="127"/>
      <c r="E94" s="127"/>
      <c r="F94" s="127"/>
      <c r="G94" s="127"/>
      <c r="H94" s="127"/>
      <c r="I94" s="127"/>
      <c r="J94" s="127"/>
      <c r="K94" s="127"/>
      <c r="L94" s="127"/>
      <c r="M94" s="108"/>
      <c r="N94" s="108"/>
    </row>
    <row r="95" spans="1:14" ht="24">
      <c r="A95" s="111" t="s">
        <v>182</v>
      </c>
      <c r="B95" s="111" t="s">
        <v>183</v>
      </c>
      <c r="C95" s="143"/>
      <c r="D95" s="148">
        <f>D96+D110</f>
        <v>187245.99</v>
      </c>
      <c r="E95" s="148">
        <f>E96+E110</f>
        <v>187245.99</v>
      </c>
      <c r="F95" s="148">
        <f aca="true" t="shared" si="31" ref="F95:N95">F96+F110</f>
        <v>0</v>
      </c>
      <c r="G95" s="148"/>
      <c r="H95" s="148">
        <f t="shared" si="31"/>
        <v>0</v>
      </c>
      <c r="I95" s="148">
        <f t="shared" si="31"/>
        <v>0</v>
      </c>
      <c r="J95" s="148"/>
      <c r="K95" s="148">
        <f>K96+K110</f>
        <v>0</v>
      </c>
      <c r="L95" s="148">
        <f t="shared" si="31"/>
        <v>0</v>
      </c>
      <c r="M95" s="143">
        <f t="shared" si="31"/>
        <v>0</v>
      </c>
      <c r="N95" s="143">
        <f t="shared" si="31"/>
        <v>0</v>
      </c>
    </row>
    <row r="96" spans="1:14" ht="12.75">
      <c r="A96" s="246" t="s">
        <v>141</v>
      </c>
      <c r="B96" s="247"/>
      <c r="C96" s="132"/>
      <c r="D96" s="182">
        <f aca="true" t="shared" si="32" ref="D96:D123">SUM(E96:N96)</f>
        <v>28086.89</v>
      </c>
      <c r="E96" s="182">
        <f>E97</f>
        <v>28086.89</v>
      </c>
      <c r="F96" s="182">
        <f aca="true" t="shared" si="33" ref="F96:N96">F97</f>
        <v>0</v>
      </c>
      <c r="G96" s="182"/>
      <c r="H96" s="182">
        <f t="shared" si="33"/>
        <v>0</v>
      </c>
      <c r="I96" s="182">
        <f t="shared" si="33"/>
        <v>0</v>
      </c>
      <c r="J96" s="182"/>
      <c r="K96" s="182">
        <f t="shared" si="33"/>
        <v>0</v>
      </c>
      <c r="L96" s="182">
        <f t="shared" si="33"/>
        <v>0</v>
      </c>
      <c r="M96" s="132">
        <f t="shared" si="33"/>
        <v>0</v>
      </c>
      <c r="N96" s="132">
        <f t="shared" si="33"/>
        <v>0</v>
      </c>
    </row>
    <row r="97" spans="1:14" ht="12.75">
      <c r="A97" s="129">
        <v>3</v>
      </c>
      <c r="B97" s="130" t="s">
        <v>82</v>
      </c>
      <c r="C97" s="123"/>
      <c r="D97" s="186">
        <f t="shared" si="32"/>
        <v>28086.89</v>
      </c>
      <c r="E97" s="186">
        <f>E98+E106</f>
        <v>28086.89</v>
      </c>
      <c r="F97" s="186">
        <f aca="true" t="shared" si="34" ref="F97:N97">F98+F106</f>
        <v>0</v>
      </c>
      <c r="G97" s="186"/>
      <c r="H97" s="186">
        <f t="shared" si="34"/>
        <v>0</v>
      </c>
      <c r="I97" s="186">
        <f t="shared" si="34"/>
        <v>0</v>
      </c>
      <c r="J97" s="186"/>
      <c r="K97" s="186">
        <f>K98+K106</f>
        <v>0</v>
      </c>
      <c r="L97" s="186">
        <f t="shared" si="34"/>
        <v>0</v>
      </c>
      <c r="M97" s="123">
        <f t="shared" si="34"/>
        <v>0</v>
      </c>
      <c r="N97" s="123">
        <f t="shared" si="34"/>
        <v>0</v>
      </c>
    </row>
    <row r="98" spans="1:14" ht="12.75">
      <c r="A98" s="116">
        <v>31</v>
      </c>
      <c r="B98" s="117" t="s">
        <v>19</v>
      </c>
      <c r="C98" s="118"/>
      <c r="D98" s="150">
        <f t="shared" si="32"/>
        <v>27667.18</v>
      </c>
      <c r="E98" s="150">
        <f>E99+E103+E101</f>
        <v>27667.18</v>
      </c>
      <c r="F98" s="150">
        <f aca="true" t="shared" si="35" ref="F98:N98">F99+F103</f>
        <v>0</v>
      </c>
      <c r="G98" s="150"/>
      <c r="H98" s="150">
        <f t="shared" si="35"/>
        <v>0</v>
      </c>
      <c r="I98" s="150">
        <f t="shared" si="35"/>
        <v>0</v>
      </c>
      <c r="J98" s="150"/>
      <c r="K98" s="150">
        <f>K99+K103</f>
        <v>0</v>
      </c>
      <c r="L98" s="150">
        <f t="shared" si="35"/>
        <v>0</v>
      </c>
      <c r="M98" s="118">
        <f t="shared" si="35"/>
        <v>0</v>
      </c>
      <c r="N98" s="118">
        <f t="shared" si="35"/>
        <v>0</v>
      </c>
    </row>
    <row r="99" spans="1:14" ht="12.75">
      <c r="A99" s="106">
        <v>311</v>
      </c>
      <c r="B99" s="110" t="s">
        <v>20</v>
      </c>
      <c r="C99" s="119"/>
      <c r="D99" s="151">
        <f t="shared" si="32"/>
        <v>23088.77</v>
      </c>
      <c r="E99" s="151">
        <f>E100</f>
        <v>23088.77</v>
      </c>
      <c r="F99" s="151">
        <f aca="true" t="shared" si="36" ref="F99:N99">F100</f>
        <v>0</v>
      </c>
      <c r="G99" s="151"/>
      <c r="H99" s="151">
        <f t="shared" si="36"/>
        <v>0</v>
      </c>
      <c r="I99" s="151">
        <f t="shared" si="36"/>
        <v>0</v>
      </c>
      <c r="J99" s="151"/>
      <c r="K99" s="151">
        <f t="shared" si="36"/>
        <v>0</v>
      </c>
      <c r="L99" s="151">
        <f t="shared" si="36"/>
        <v>0</v>
      </c>
      <c r="M99" s="119">
        <f t="shared" si="36"/>
        <v>0</v>
      </c>
      <c r="N99" s="119">
        <f t="shared" si="36"/>
        <v>0</v>
      </c>
    </row>
    <row r="100" spans="1:14" ht="12.75">
      <c r="A100" s="102">
        <v>3111</v>
      </c>
      <c r="B100" s="103" t="s">
        <v>113</v>
      </c>
      <c r="C100" s="120"/>
      <c r="D100" s="127">
        <f t="shared" si="32"/>
        <v>23088.77</v>
      </c>
      <c r="E100" s="127">
        <v>23088.77</v>
      </c>
      <c r="F100" s="127"/>
      <c r="G100" s="127"/>
      <c r="H100" s="127"/>
      <c r="I100" s="127"/>
      <c r="J100" s="127"/>
      <c r="K100" s="127"/>
      <c r="L100" s="127"/>
      <c r="M100" s="120"/>
      <c r="N100" s="120"/>
    </row>
    <row r="101" spans="1:14" ht="12.75">
      <c r="A101" s="106">
        <v>312</v>
      </c>
      <c r="B101" s="110" t="s">
        <v>21</v>
      </c>
      <c r="C101" s="119"/>
      <c r="D101" s="151">
        <f t="shared" si="32"/>
        <v>768.75</v>
      </c>
      <c r="E101" s="151">
        <f>SUM(E102)</f>
        <v>768.75</v>
      </c>
      <c r="F101" s="151">
        <f>SUM(F102:F103)</f>
        <v>0</v>
      </c>
      <c r="G101" s="151"/>
      <c r="H101" s="151">
        <f>SUM(H102:H103)</f>
        <v>0</v>
      </c>
      <c r="I101" s="151">
        <f>SUM(I102:I103)</f>
        <v>0</v>
      </c>
      <c r="J101" s="151"/>
      <c r="K101" s="151">
        <f>SUM(K102:K103)</f>
        <v>0</v>
      </c>
      <c r="L101" s="151">
        <f>SUM(L102:L103)</f>
        <v>0</v>
      </c>
      <c r="M101" s="119">
        <f>SUM(M102:M103)</f>
        <v>0</v>
      </c>
      <c r="N101" s="119">
        <f>SUM(N102:N103)</f>
        <v>0</v>
      </c>
    </row>
    <row r="102" spans="1:14" ht="12.75">
      <c r="A102" s="102">
        <v>3121</v>
      </c>
      <c r="B102" s="103" t="s">
        <v>21</v>
      </c>
      <c r="C102" s="120"/>
      <c r="D102" s="127">
        <f t="shared" si="32"/>
        <v>768.75</v>
      </c>
      <c r="E102" s="127">
        <v>768.75</v>
      </c>
      <c r="F102" s="127"/>
      <c r="G102" s="127"/>
      <c r="H102" s="127"/>
      <c r="I102" s="127"/>
      <c r="J102" s="127"/>
      <c r="K102" s="127"/>
      <c r="L102" s="127"/>
      <c r="M102" s="120"/>
      <c r="N102" s="120"/>
    </row>
    <row r="103" spans="1:14" ht="12.75">
      <c r="A103" s="106">
        <v>313</v>
      </c>
      <c r="B103" s="110" t="s">
        <v>22</v>
      </c>
      <c r="C103" s="119"/>
      <c r="D103" s="151">
        <f t="shared" si="32"/>
        <v>3809.66</v>
      </c>
      <c r="E103" s="151">
        <f>SUM(E104:E105)</f>
        <v>3809.66</v>
      </c>
      <c r="F103" s="151">
        <f>SUM(F104:F105)</f>
        <v>0</v>
      </c>
      <c r="G103" s="151"/>
      <c r="H103" s="151">
        <f>SUM(H104:H105)</f>
        <v>0</v>
      </c>
      <c r="I103" s="151">
        <f>SUM(I104:I105)</f>
        <v>0</v>
      </c>
      <c r="J103" s="151"/>
      <c r="K103" s="151">
        <f>SUM(K104:K105)</f>
        <v>0</v>
      </c>
      <c r="L103" s="151">
        <f>SUM(L104:L105)</f>
        <v>0</v>
      </c>
      <c r="M103" s="119">
        <f>SUM(M104:M105)</f>
        <v>0</v>
      </c>
      <c r="N103" s="119">
        <f>SUM(N104:N105)</f>
        <v>0</v>
      </c>
    </row>
    <row r="104" spans="1:14" ht="25.5">
      <c r="A104" s="102">
        <v>3132</v>
      </c>
      <c r="B104" s="103" t="s">
        <v>116</v>
      </c>
      <c r="C104" s="120"/>
      <c r="D104" s="127">
        <f t="shared" si="32"/>
        <v>3809.66</v>
      </c>
      <c r="E104" s="127">
        <v>3809.66</v>
      </c>
      <c r="F104" s="127"/>
      <c r="G104" s="127"/>
      <c r="H104" s="127"/>
      <c r="I104" s="127"/>
      <c r="J104" s="127"/>
      <c r="K104" s="127"/>
      <c r="L104" s="127"/>
      <c r="M104" s="120"/>
      <c r="N104" s="120"/>
    </row>
    <row r="105" spans="1:14" ht="12.75">
      <c r="A105" s="102"/>
      <c r="B105" s="103"/>
      <c r="C105" s="120"/>
      <c r="D105" s="127">
        <f t="shared" si="32"/>
        <v>0</v>
      </c>
      <c r="E105" s="127">
        <v>0</v>
      </c>
      <c r="F105" s="127"/>
      <c r="G105" s="127"/>
      <c r="H105" s="127"/>
      <c r="I105" s="127"/>
      <c r="J105" s="127"/>
      <c r="K105" s="127">
        <v>0</v>
      </c>
      <c r="L105" s="127"/>
      <c r="M105" s="120"/>
      <c r="N105" s="120"/>
    </row>
    <row r="106" spans="1:14" ht="12.75">
      <c r="A106" s="116">
        <v>32</v>
      </c>
      <c r="B106" s="117" t="s">
        <v>23</v>
      </c>
      <c r="C106" s="118"/>
      <c r="D106" s="150">
        <f t="shared" si="32"/>
        <v>419.71</v>
      </c>
      <c r="E106" s="150">
        <f aca="true" t="shared" si="37" ref="E106:N107">E107</f>
        <v>419.71</v>
      </c>
      <c r="F106" s="150">
        <f t="shared" si="37"/>
        <v>0</v>
      </c>
      <c r="G106" s="150"/>
      <c r="H106" s="150">
        <f t="shared" si="37"/>
        <v>0</v>
      </c>
      <c r="I106" s="150">
        <f t="shared" si="37"/>
        <v>0</v>
      </c>
      <c r="J106" s="150"/>
      <c r="K106" s="150">
        <f t="shared" si="37"/>
        <v>0</v>
      </c>
      <c r="L106" s="150">
        <f t="shared" si="37"/>
        <v>0</v>
      </c>
      <c r="M106" s="118">
        <f t="shared" si="37"/>
        <v>0</v>
      </c>
      <c r="N106" s="118">
        <f t="shared" si="37"/>
        <v>0</v>
      </c>
    </row>
    <row r="107" spans="1:14" ht="12.75">
      <c r="A107" s="106">
        <v>321</v>
      </c>
      <c r="B107" s="110" t="s">
        <v>24</v>
      </c>
      <c r="C107" s="119"/>
      <c r="D107" s="151">
        <f t="shared" si="32"/>
        <v>419.71</v>
      </c>
      <c r="E107" s="151">
        <f>+E109+E108</f>
        <v>419.71</v>
      </c>
      <c r="F107" s="151">
        <f t="shared" si="37"/>
        <v>0</v>
      </c>
      <c r="G107" s="151"/>
      <c r="H107" s="151">
        <f t="shared" si="37"/>
        <v>0</v>
      </c>
      <c r="I107" s="151">
        <f t="shared" si="37"/>
        <v>0</v>
      </c>
      <c r="J107" s="151"/>
      <c r="K107" s="151">
        <f t="shared" si="37"/>
        <v>0</v>
      </c>
      <c r="L107" s="151">
        <f t="shared" si="37"/>
        <v>0</v>
      </c>
      <c r="M107" s="119">
        <f t="shared" si="37"/>
        <v>0</v>
      </c>
      <c r="N107" s="119">
        <f t="shared" si="37"/>
        <v>0</v>
      </c>
    </row>
    <row r="108" spans="1:14" ht="12.75">
      <c r="A108" s="102">
        <v>3211</v>
      </c>
      <c r="B108" s="103" t="s">
        <v>120</v>
      </c>
      <c r="C108" s="120"/>
      <c r="D108" s="127">
        <f t="shared" si="32"/>
        <v>60</v>
      </c>
      <c r="E108" s="127">
        <v>60</v>
      </c>
      <c r="F108" s="127"/>
      <c r="G108" s="127"/>
      <c r="H108" s="127"/>
      <c r="I108" s="127"/>
      <c r="J108" s="127"/>
      <c r="K108" s="127"/>
      <c r="L108" s="127"/>
      <c r="M108" s="120"/>
      <c r="N108" s="120"/>
    </row>
    <row r="109" spans="1:14" ht="12.75">
      <c r="A109" s="102">
        <v>3212</v>
      </c>
      <c r="B109" s="103" t="s">
        <v>118</v>
      </c>
      <c r="C109" s="120"/>
      <c r="D109" s="127">
        <f t="shared" si="32"/>
        <v>359.71</v>
      </c>
      <c r="E109" s="127">
        <v>359.71</v>
      </c>
      <c r="F109" s="127"/>
      <c r="G109" s="127"/>
      <c r="H109" s="127"/>
      <c r="I109" s="127"/>
      <c r="J109" s="127"/>
      <c r="K109" s="127"/>
      <c r="L109" s="127"/>
      <c r="M109" s="120"/>
      <c r="N109" s="120"/>
    </row>
    <row r="110" spans="1:14" ht="12.75">
      <c r="A110" s="246" t="s">
        <v>142</v>
      </c>
      <c r="B110" s="247"/>
      <c r="C110" s="132"/>
      <c r="D110" s="182">
        <f t="shared" si="32"/>
        <v>159159.1</v>
      </c>
      <c r="E110" s="182">
        <f>E111</f>
        <v>159159.1</v>
      </c>
      <c r="F110" s="182">
        <f aca="true" t="shared" si="38" ref="F110:N110">F111</f>
        <v>0</v>
      </c>
      <c r="G110" s="182"/>
      <c r="H110" s="182">
        <f t="shared" si="38"/>
        <v>0</v>
      </c>
      <c r="I110" s="182">
        <f t="shared" si="38"/>
        <v>0</v>
      </c>
      <c r="J110" s="182"/>
      <c r="K110" s="182">
        <f>K111</f>
        <v>0</v>
      </c>
      <c r="L110" s="182">
        <f t="shared" si="38"/>
        <v>0</v>
      </c>
      <c r="M110" s="132">
        <f t="shared" si="38"/>
        <v>0</v>
      </c>
      <c r="N110" s="132">
        <f t="shared" si="38"/>
        <v>0</v>
      </c>
    </row>
    <row r="111" spans="1:14" ht="12.75">
      <c r="A111" s="129">
        <v>3</v>
      </c>
      <c r="B111" s="130" t="s">
        <v>82</v>
      </c>
      <c r="C111" s="123"/>
      <c r="D111" s="186">
        <f t="shared" si="32"/>
        <v>159159.1</v>
      </c>
      <c r="E111" s="186">
        <f>E112+E120</f>
        <v>159159.1</v>
      </c>
      <c r="F111" s="186">
        <f>F112+F120</f>
        <v>0</v>
      </c>
      <c r="G111" s="186"/>
      <c r="H111" s="186">
        <f>H112+H120</f>
        <v>0</v>
      </c>
      <c r="I111" s="186">
        <f>I112+I120</f>
        <v>0</v>
      </c>
      <c r="J111" s="186"/>
      <c r="K111" s="186">
        <f>K112+K120</f>
        <v>0</v>
      </c>
      <c r="L111" s="186">
        <f>L112+L120</f>
        <v>0</v>
      </c>
      <c r="M111" s="123">
        <f>M112+M120</f>
        <v>0</v>
      </c>
      <c r="N111" s="123">
        <f>N112+N120</f>
        <v>0</v>
      </c>
    </row>
    <row r="112" spans="1:14" ht="12.75">
      <c r="A112" s="116">
        <v>31</v>
      </c>
      <c r="B112" s="117" t="s">
        <v>19</v>
      </c>
      <c r="C112" s="118"/>
      <c r="D112" s="150">
        <f t="shared" si="32"/>
        <v>156780.71</v>
      </c>
      <c r="E112" s="150">
        <f>E113+E115+E117</f>
        <v>156780.71</v>
      </c>
      <c r="F112" s="150">
        <f>F113+F117</f>
        <v>0</v>
      </c>
      <c r="G112" s="150"/>
      <c r="H112" s="150">
        <f>H113+H117</f>
        <v>0</v>
      </c>
      <c r="I112" s="150">
        <f>I113+I117</f>
        <v>0</v>
      </c>
      <c r="J112" s="150"/>
      <c r="K112" s="150">
        <f>K113+K117</f>
        <v>0</v>
      </c>
      <c r="L112" s="150">
        <f>L113+L117</f>
        <v>0</v>
      </c>
      <c r="M112" s="118">
        <f>M113+M117</f>
        <v>0</v>
      </c>
      <c r="N112" s="118">
        <f>N113+N117</f>
        <v>0</v>
      </c>
    </row>
    <row r="113" spans="1:14" ht="12.75">
      <c r="A113" s="106">
        <v>311</v>
      </c>
      <c r="B113" s="110" t="s">
        <v>20</v>
      </c>
      <c r="C113" s="119"/>
      <c r="D113" s="151">
        <f t="shared" si="32"/>
        <v>130836.4</v>
      </c>
      <c r="E113" s="151">
        <f aca="true" t="shared" si="39" ref="E113:N113">E114</f>
        <v>130836.4</v>
      </c>
      <c r="F113" s="151">
        <f t="shared" si="39"/>
        <v>0</v>
      </c>
      <c r="G113" s="151"/>
      <c r="H113" s="151">
        <f t="shared" si="39"/>
        <v>0</v>
      </c>
      <c r="I113" s="151">
        <f t="shared" si="39"/>
        <v>0</v>
      </c>
      <c r="J113" s="151"/>
      <c r="K113" s="151">
        <f t="shared" si="39"/>
        <v>0</v>
      </c>
      <c r="L113" s="151">
        <f t="shared" si="39"/>
        <v>0</v>
      </c>
      <c r="M113" s="119">
        <f t="shared" si="39"/>
        <v>0</v>
      </c>
      <c r="N113" s="119">
        <f t="shared" si="39"/>
        <v>0</v>
      </c>
    </row>
    <row r="114" spans="1:14" ht="12.75">
      <c r="A114" s="102">
        <v>3111</v>
      </c>
      <c r="B114" s="103" t="s">
        <v>113</v>
      </c>
      <c r="C114" s="120"/>
      <c r="D114" s="127">
        <f t="shared" si="32"/>
        <v>130836.4</v>
      </c>
      <c r="E114" s="127">
        <v>130836.4</v>
      </c>
      <c r="F114" s="127"/>
      <c r="G114" s="127"/>
      <c r="H114" s="127"/>
      <c r="I114" s="127"/>
      <c r="J114" s="127"/>
      <c r="K114" s="127"/>
      <c r="L114" s="127"/>
      <c r="M114" s="120"/>
      <c r="N114" s="120"/>
    </row>
    <row r="115" spans="1:14" ht="12.75">
      <c r="A115" s="106">
        <v>312</v>
      </c>
      <c r="B115" s="110" t="s">
        <v>21</v>
      </c>
      <c r="C115" s="119"/>
      <c r="D115" s="151">
        <f t="shared" si="32"/>
        <v>4356.25</v>
      </c>
      <c r="E115" s="151">
        <v>4356.25</v>
      </c>
      <c r="F115" s="151">
        <f>SUM(F116:F117)</f>
        <v>0</v>
      </c>
      <c r="G115" s="151"/>
      <c r="H115" s="151">
        <f>SUM(H116:H117)</f>
        <v>0</v>
      </c>
      <c r="I115" s="151">
        <f>SUM(I116:I117)</f>
        <v>0</v>
      </c>
      <c r="J115" s="151"/>
      <c r="K115" s="151">
        <f>SUM(K116:K117)</f>
        <v>0</v>
      </c>
      <c r="L115" s="151">
        <f>SUM(L116:L117)</f>
        <v>0</v>
      </c>
      <c r="M115" s="119">
        <f>SUM(M116:M117)</f>
        <v>0</v>
      </c>
      <c r="N115" s="119">
        <f>SUM(N116:N117)</f>
        <v>0</v>
      </c>
    </row>
    <row r="116" spans="1:14" ht="12.75">
      <c r="A116" s="102">
        <v>3121</v>
      </c>
      <c r="B116" s="103" t="s">
        <v>21</v>
      </c>
      <c r="C116" s="120"/>
      <c r="D116" s="127">
        <f t="shared" si="32"/>
        <v>4356.25</v>
      </c>
      <c r="E116" s="127">
        <v>4356.25</v>
      </c>
      <c r="F116" s="127"/>
      <c r="G116" s="127"/>
      <c r="H116" s="127"/>
      <c r="I116" s="127"/>
      <c r="J116" s="127"/>
      <c r="K116" s="127"/>
      <c r="L116" s="127"/>
      <c r="M116" s="120"/>
      <c r="N116" s="120"/>
    </row>
    <row r="117" spans="1:14" ht="12.75">
      <c r="A117" s="106">
        <v>313</v>
      </c>
      <c r="B117" s="110" t="s">
        <v>22</v>
      </c>
      <c r="C117" s="119"/>
      <c r="D117" s="151">
        <f t="shared" si="32"/>
        <v>21588.06</v>
      </c>
      <c r="E117" s="151">
        <f>SUM(E118:E119)</f>
        <v>21588.06</v>
      </c>
      <c r="F117" s="151">
        <f>SUM(F118:F119)</f>
        <v>0</v>
      </c>
      <c r="G117" s="151"/>
      <c r="H117" s="151">
        <f>SUM(H118:H119)</f>
        <v>0</v>
      </c>
      <c r="I117" s="151">
        <f>SUM(I118:I119)</f>
        <v>0</v>
      </c>
      <c r="J117" s="151"/>
      <c r="K117" s="151">
        <f>SUM(K118:K119)</f>
        <v>0</v>
      </c>
      <c r="L117" s="151">
        <f>SUM(L118:L119)</f>
        <v>0</v>
      </c>
      <c r="M117" s="119">
        <f>SUM(M118:M119)</f>
        <v>0</v>
      </c>
      <c r="N117" s="119">
        <f>SUM(N118:N119)</f>
        <v>0</v>
      </c>
    </row>
    <row r="118" spans="1:14" ht="25.5">
      <c r="A118" s="102">
        <v>3132</v>
      </c>
      <c r="B118" s="103" t="s">
        <v>116</v>
      </c>
      <c r="C118" s="120"/>
      <c r="D118" s="127">
        <f t="shared" si="32"/>
        <v>21588.06</v>
      </c>
      <c r="E118" s="127">
        <v>21588.06</v>
      </c>
      <c r="F118" s="127"/>
      <c r="G118" s="127"/>
      <c r="H118" s="127"/>
      <c r="I118" s="127"/>
      <c r="J118" s="127"/>
      <c r="K118" s="127"/>
      <c r="L118" s="127"/>
      <c r="M118" s="120"/>
      <c r="N118" s="120"/>
    </row>
    <row r="119" spans="1:14" ht="12.75">
      <c r="A119" s="102"/>
      <c r="B119" s="103"/>
      <c r="C119" s="120"/>
      <c r="D119" s="127">
        <f t="shared" si="32"/>
        <v>0</v>
      </c>
      <c r="E119" s="127"/>
      <c r="F119" s="127"/>
      <c r="G119" s="127"/>
      <c r="H119" s="127"/>
      <c r="I119" s="127"/>
      <c r="J119" s="127"/>
      <c r="K119" s="127">
        <v>0</v>
      </c>
      <c r="L119" s="127"/>
      <c r="M119" s="120"/>
      <c r="N119" s="120"/>
    </row>
    <row r="120" spans="1:14" ht="12.75">
      <c r="A120" s="116">
        <v>32</v>
      </c>
      <c r="B120" s="117" t="s">
        <v>23</v>
      </c>
      <c r="C120" s="118"/>
      <c r="D120" s="150">
        <f t="shared" si="32"/>
        <v>2378.3900000000003</v>
      </c>
      <c r="E120" s="150">
        <f aca="true" t="shared" si="40" ref="E120:N121">E121</f>
        <v>2378.3900000000003</v>
      </c>
      <c r="F120" s="150">
        <f t="shared" si="40"/>
        <v>0</v>
      </c>
      <c r="G120" s="150"/>
      <c r="H120" s="150">
        <f t="shared" si="40"/>
        <v>0</v>
      </c>
      <c r="I120" s="150">
        <f t="shared" si="40"/>
        <v>0</v>
      </c>
      <c r="J120" s="150"/>
      <c r="K120" s="150">
        <f t="shared" si="40"/>
        <v>0</v>
      </c>
      <c r="L120" s="150">
        <f t="shared" si="40"/>
        <v>0</v>
      </c>
      <c r="M120" s="118">
        <f t="shared" si="40"/>
        <v>0</v>
      </c>
      <c r="N120" s="118">
        <f t="shared" si="40"/>
        <v>0</v>
      </c>
    </row>
    <row r="121" spans="1:14" ht="12.75">
      <c r="A121" s="106">
        <v>321</v>
      </c>
      <c r="B121" s="110" t="s">
        <v>24</v>
      </c>
      <c r="C121" s="119"/>
      <c r="D121" s="151">
        <f t="shared" si="32"/>
        <v>2378.3900000000003</v>
      </c>
      <c r="E121" s="151">
        <f>E122+E123</f>
        <v>2378.3900000000003</v>
      </c>
      <c r="F121" s="151">
        <f t="shared" si="40"/>
        <v>0</v>
      </c>
      <c r="G121" s="151"/>
      <c r="H121" s="151">
        <f t="shared" si="40"/>
        <v>0</v>
      </c>
      <c r="I121" s="151">
        <f t="shared" si="40"/>
        <v>0</v>
      </c>
      <c r="J121" s="151"/>
      <c r="K121" s="151">
        <f t="shared" si="40"/>
        <v>0</v>
      </c>
      <c r="L121" s="151">
        <f t="shared" si="40"/>
        <v>0</v>
      </c>
      <c r="M121" s="119">
        <f t="shared" si="40"/>
        <v>0</v>
      </c>
      <c r="N121" s="119">
        <f t="shared" si="40"/>
        <v>0</v>
      </c>
    </row>
    <row r="122" spans="1:14" ht="12.75">
      <c r="A122" s="102">
        <v>3211</v>
      </c>
      <c r="B122" s="103" t="s">
        <v>120</v>
      </c>
      <c r="C122" s="120"/>
      <c r="D122" s="127">
        <f t="shared" si="32"/>
        <v>340</v>
      </c>
      <c r="E122" s="127">
        <v>340</v>
      </c>
      <c r="F122" s="127"/>
      <c r="G122" s="127"/>
      <c r="H122" s="127"/>
      <c r="I122" s="127"/>
      <c r="J122" s="127"/>
      <c r="K122" s="127"/>
      <c r="L122" s="127"/>
      <c r="M122" s="120"/>
      <c r="N122" s="120"/>
    </row>
    <row r="123" spans="1:14" ht="12.75">
      <c r="A123" s="102">
        <v>3212</v>
      </c>
      <c r="B123" s="103" t="s">
        <v>118</v>
      </c>
      <c r="C123" s="120"/>
      <c r="D123" s="127">
        <f t="shared" si="32"/>
        <v>2038.39</v>
      </c>
      <c r="E123" s="127">
        <v>2038.39</v>
      </c>
      <c r="F123" s="127"/>
      <c r="G123" s="127"/>
      <c r="H123" s="127"/>
      <c r="I123" s="127"/>
      <c r="J123" s="127"/>
      <c r="K123" s="127"/>
      <c r="L123" s="127"/>
      <c r="M123" s="120"/>
      <c r="N123" s="120"/>
    </row>
    <row r="124" spans="1:14" ht="12.75">
      <c r="A124" s="114"/>
      <c r="B124" s="114"/>
      <c r="C124" s="103"/>
      <c r="D124" s="127"/>
      <c r="E124" s="127"/>
      <c r="F124" s="127"/>
      <c r="G124" s="127"/>
      <c r="H124" s="127"/>
      <c r="I124" s="127"/>
      <c r="J124" s="127"/>
      <c r="K124" s="127"/>
      <c r="L124" s="127"/>
      <c r="M124" s="108"/>
      <c r="N124" s="108"/>
    </row>
    <row r="125" spans="1:14" ht="24" hidden="1">
      <c r="A125" s="111" t="s">
        <v>66</v>
      </c>
      <c r="B125" s="111" t="s">
        <v>67</v>
      </c>
      <c r="C125" s="111"/>
      <c r="D125" s="184"/>
      <c r="E125" s="184"/>
      <c r="F125" s="184"/>
      <c r="G125" s="184"/>
      <c r="H125" s="184"/>
      <c r="I125" s="184"/>
      <c r="J125" s="184"/>
      <c r="K125" s="184"/>
      <c r="L125" s="184"/>
      <c r="M125" s="111"/>
      <c r="N125" s="111"/>
    </row>
    <row r="126" spans="1:14" ht="12.75">
      <c r="A126" s="102"/>
      <c r="B126" s="103"/>
      <c r="C126" s="103"/>
      <c r="D126" s="127"/>
      <c r="E126" s="127"/>
      <c r="F126" s="127"/>
      <c r="G126" s="127"/>
      <c r="H126" s="127"/>
      <c r="I126" s="127"/>
      <c r="J126" s="127"/>
      <c r="K126" s="127"/>
      <c r="L126" s="127"/>
      <c r="M126" s="108"/>
      <c r="N126" s="108"/>
    </row>
    <row r="127" spans="1:14" ht="24">
      <c r="A127" s="111" t="s">
        <v>182</v>
      </c>
      <c r="B127" s="181" t="s">
        <v>198</v>
      </c>
      <c r="C127" s="143"/>
      <c r="D127" s="148">
        <f>D128+D142</f>
        <v>98472.37000000001</v>
      </c>
      <c r="E127" s="148">
        <f>E128+E142</f>
        <v>98472.37000000001</v>
      </c>
      <c r="F127" s="148">
        <f>F128+F142</f>
        <v>0</v>
      </c>
      <c r="G127" s="148"/>
      <c r="H127" s="148">
        <f>H128+H142</f>
        <v>0</v>
      </c>
      <c r="I127" s="148">
        <f>I128+I142</f>
        <v>0</v>
      </c>
      <c r="J127" s="148"/>
      <c r="K127" s="148">
        <f>K128+K142</f>
        <v>0</v>
      </c>
      <c r="L127" s="148">
        <f>L128+L142</f>
        <v>0</v>
      </c>
      <c r="M127" s="143">
        <f>M128+M142</f>
        <v>0</v>
      </c>
      <c r="N127" s="143">
        <f>N128+N142</f>
        <v>0</v>
      </c>
    </row>
    <row r="128" spans="1:15" ht="12.75">
      <c r="A128" s="246" t="s">
        <v>141</v>
      </c>
      <c r="B128" s="247"/>
      <c r="C128" s="132"/>
      <c r="D128" s="182">
        <f aca="true" t="shared" si="41" ref="D128:D155">SUM(E128:N128)</f>
        <v>14770.86</v>
      </c>
      <c r="E128" s="182">
        <f aca="true" t="shared" si="42" ref="E128:N128">E129</f>
        <v>14770.86</v>
      </c>
      <c r="F128" s="182">
        <f t="shared" si="42"/>
        <v>0</v>
      </c>
      <c r="G128" s="182"/>
      <c r="H128" s="182">
        <f t="shared" si="42"/>
        <v>0</v>
      </c>
      <c r="I128" s="182">
        <f t="shared" si="42"/>
        <v>0</v>
      </c>
      <c r="J128" s="182"/>
      <c r="K128" s="182">
        <f t="shared" si="42"/>
        <v>0</v>
      </c>
      <c r="L128" s="182">
        <f t="shared" si="42"/>
        <v>0</v>
      </c>
      <c r="M128" s="132">
        <f t="shared" si="42"/>
        <v>0</v>
      </c>
      <c r="N128" s="132">
        <f t="shared" si="42"/>
        <v>0</v>
      </c>
      <c r="O128" s="155"/>
    </row>
    <row r="129" spans="1:14" ht="12.75">
      <c r="A129" s="129">
        <v>3</v>
      </c>
      <c r="B129" s="130" t="s">
        <v>82</v>
      </c>
      <c r="C129" s="123"/>
      <c r="D129" s="186">
        <f t="shared" si="41"/>
        <v>14770.86</v>
      </c>
      <c r="E129" s="186">
        <f>E130+E138</f>
        <v>14770.86</v>
      </c>
      <c r="F129" s="186">
        <f>F130+F138</f>
        <v>0</v>
      </c>
      <c r="G129" s="186"/>
      <c r="H129" s="186">
        <f>H130+H138</f>
        <v>0</v>
      </c>
      <c r="I129" s="186">
        <f>I130+I138</f>
        <v>0</v>
      </c>
      <c r="J129" s="186"/>
      <c r="K129" s="186">
        <f>K130+K138</f>
        <v>0</v>
      </c>
      <c r="L129" s="186">
        <f>L130+L138</f>
        <v>0</v>
      </c>
      <c r="M129" s="123">
        <f>M130+M138</f>
        <v>0</v>
      </c>
      <c r="N129" s="123">
        <f>N130+N138</f>
        <v>0</v>
      </c>
    </row>
    <row r="130" spans="1:14" ht="12.75">
      <c r="A130" s="116">
        <v>31</v>
      </c>
      <c r="B130" s="117" t="s">
        <v>19</v>
      </c>
      <c r="C130" s="118"/>
      <c r="D130" s="150">
        <f t="shared" si="41"/>
        <v>13832.93</v>
      </c>
      <c r="E130" s="150">
        <f>E131+E135+E133</f>
        <v>13832.93</v>
      </c>
      <c r="F130" s="150">
        <f>F131+F135</f>
        <v>0</v>
      </c>
      <c r="G130" s="150"/>
      <c r="H130" s="150">
        <f>H131+H135</f>
        <v>0</v>
      </c>
      <c r="I130" s="150">
        <f>I131+I135</f>
        <v>0</v>
      </c>
      <c r="J130" s="150"/>
      <c r="K130" s="150">
        <f>K131+K135</f>
        <v>0</v>
      </c>
      <c r="L130" s="150">
        <f>L131+L135</f>
        <v>0</v>
      </c>
      <c r="M130" s="118">
        <f>M131+M135</f>
        <v>0</v>
      </c>
      <c r="N130" s="118">
        <f>N131+N135</f>
        <v>0</v>
      </c>
    </row>
    <row r="131" spans="1:14" ht="12.75">
      <c r="A131" s="106">
        <v>311</v>
      </c>
      <c r="B131" s="110" t="s">
        <v>20</v>
      </c>
      <c r="C131" s="119"/>
      <c r="D131" s="151">
        <f t="shared" si="41"/>
        <v>10296.5</v>
      </c>
      <c r="E131" s="151">
        <f>E132</f>
        <v>10296.5</v>
      </c>
      <c r="F131" s="151">
        <f aca="true" t="shared" si="43" ref="F131:N131">F132</f>
        <v>0</v>
      </c>
      <c r="G131" s="151"/>
      <c r="H131" s="151">
        <f t="shared" si="43"/>
        <v>0</v>
      </c>
      <c r="I131" s="151">
        <f t="shared" si="43"/>
        <v>0</v>
      </c>
      <c r="J131" s="151"/>
      <c r="K131" s="151">
        <f t="shared" si="43"/>
        <v>0</v>
      </c>
      <c r="L131" s="151">
        <f t="shared" si="43"/>
        <v>0</v>
      </c>
      <c r="M131" s="119">
        <f t="shared" si="43"/>
        <v>0</v>
      </c>
      <c r="N131" s="119">
        <f t="shared" si="43"/>
        <v>0</v>
      </c>
    </row>
    <row r="132" spans="1:14" ht="12.75">
      <c r="A132" s="102">
        <v>3111</v>
      </c>
      <c r="B132" s="103" t="s">
        <v>113</v>
      </c>
      <c r="C132" s="120"/>
      <c r="D132" s="127">
        <f t="shared" si="41"/>
        <v>10296.5</v>
      </c>
      <c r="E132" s="127">
        <v>10296.5</v>
      </c>
      <c r="F132" s="127"/>
      <c r="G132" s="127"/>
      <c r="H132" s="127"/>
      <c r="I132" s="127"/>
      <c r="J132" s="127"/>
      <c r="K132" s="127"/>
      <c r="L132" s="127"/>
      <c r="M132" s="120"/>
      <c r="N132" s="120"/>
    </row>
    <row r="133" spans="1:14" ht="12.75">
      <c r="A133" s="106">
        <v>312</v>
      </c>
      <c r="B133" s="110" t="s">
        <v>21</v>
      </c>
      <c r="C133" s="119"/>
      <c r="D133" s="151">
        <f t="shared" si="41"/>
        <v>1837.5</v>
      </c>
      <c r="E133" s="151">
        <f>SUM(E134)</f>
        <v>1837.5</v>
      </c>
      <c r="F133" s="151">
        <f>SUM(F134:F135)</f>
        <v>0</v>
      </c>
      <c r="G133" s="151"/>
      <c r="H133" s="151">
        <f>SUM(H134:H135)</f>
        <v>0</v>
      </c>
      <c r="I133" s="151">
        <f>SUM(I134:I135)</f>
        <v>0</v>
      </c>
      <c r="J133" s="151"/>
      <c r="K133" s="151">
        <f>SUM(K134:K135)</f>
        <v>0</v>
      </c>
      <c r="L133" s="151">
        <f>SUM(L134:L135)</f>
        <v>0</v>
      </c>
      <c r="M133" s="119">
        <f>SUM(M134:M135)</f>
        <v>0</v>
      </c>
      <c r="N133" s="119">
        <f>SUM(N134:N135)</f>
        <v>0</v>
      </c>
    </row>
    <row r="134" spans="1:14" ht="12.75">
      <c r="A134" s="102">
        <v>3121</v>
      </c>
      <c r="B134" s="103" t="s">
        <v>21</v>
      </c>
      <c r="C134" s="120"/>
      <c r="D134" s="127">
        <f t="shared" si="41"/>
        <v>1837.5</v>
      </c>
      <c r="E134" s="127">
        <v>1837.5</v>
      </c>
      <c r="F134" s="127"/>
      <c r="G134" s="127"/>
      <c r="H134" s="127"/>
      <c r="I134" s="127"/>
      <c r="J134" s="127"/>
      <c r="K134" s="127"/>
      <c r="L134" s="127"/>
      <c r="M134" s="120"/>
      <c r="N134" s="120"/>
    </row>
    <row r="135" spans="1:14" ht="12.75">
      <c r="A135" s="106">
        <v>313</v>
      </c>
      <c r="B135" s="110" t="s">
        <v>22</v>
      </c>
      <c r="C135" s="119"/>
      <c r="D135" s="151">
        <f t="shared" si="41"/>
        <v>1698.93</v>
      </c>
      <c r="E135" s="151">
        <f>SUM(E136:E137)</f>
        <v>1698.93</v>
      </c>
      <c r="F135" s="151">
        <f>SUM(F136:F137)</f>
        <v>0</v>
      </c>
      <c r="G135" s="151"/>
      <c r="H135" s="151">
        <f>SUM(H136:H137)</f>
        <v>0</v>
      </c>
      <c r="I135" s="151">
        <f>SUM(I136:I137)</f>
        <v>0</v>
      </c>
      <c r="J135" s="151"/>
      <c r="K135" s="151">
        <f>SUM(K136:K137)</f>
        <v>0</v>
      </c>
      <c r="L135" s="151">
        <f>SUM(L136:L137)</f>
        <v>0</v>
      </c>
      <c r="M135" s="119">
        <f>SUM(M136:M137)</f>
        <v>0</v>
      </c>
      <c r="N135" s="119">
        <f>SUM(N136:N137)</f>
        <v>0</v>
      </c>
    </row>
    <row r="136" spans="1:14" ht="25.5">
      <c r="A136" s="102">
        <v>3132</v>
      </c>
      <c r="B136" s="103" t="s">
        <v>116</v>
      </c>
      <c r="C136" s="120"/>
      <c r="D136" s="127">
        <f t="shared" si="41"/>
        <v>1698.93</v>
      </c>
      <c r="E136" s="127">
        <v>1698.93</v>
      </c>
      <c r="F136" s="127"/>
      <c r="G136" s="127"/>
      <c r="H136" s="127"/>
      <c r="I136" s="127"/>
      <c r="J136" s="127"/>
      <c r="K136" s="127"/>
      <c r="L136" s="127"/>
      <c r="M136" s="120"/>
      <c r="N136" s="120"/>
    </row>
    <row r="137" spans="1:14" ht="12.75">
      <c r="A137" s="102"/>
      <c r="B137" s="103"/>
      <c r="C137" s="120"/>
      <c r="D137" s="127">
        <f t="shared" si="41"/>
        <v>0</v>
      </c>
      <c r="E137" s="127"/>
      <c r="F137" s="127"/>
      <c r="G137" s="127"/>
      <c r="H137" s="127"/>
      <c r="I137" s="127"/>
      <c r="J137" s="127"/>
      <c r="K137" s="127">
        <v>0</v>
      </c>
      <c r="L137" s="127"/>
      <c r="M137" s="120"/>
      <c r="N137" s="120"/>
    </row>
    <row r="138" spans="1:14" ht="12.75">
      <c r="A138" s="116">
        <v>32</v>
      </c>
      <c r="B138" s="117" t="s">
        <v>23</v>
      </c>
      <c r="C138" s="118"/>
      <c r="D138" s="150">
        <f t="shared" si="41"/>
        <v>937.93</v>
      </c>
      <c r="E138" s="150">
        <f aca="true" t="shared" si="44" ref="E138:N139">E139</f>
        <v>937.93</v>
      </c>
      <c r="F138" s="150">
        <f t="shared" si="44"/>
        <v>0</v>
      </c>
      <c r="G138" s="150"/>
      <c r="H138" s="150">
        <f t="shared" si="44"/>
        <v>0</v>
      </c>
      <c r="I138" s="150">
        <f t="shared" si="44"/>
        <v>0</v>
      </c>
      <c r="J138" s="150"/>
      <c r="K138" s="150">
        <f t="shared" si="44"/>
        <v>0</v>
      </c>
      <c r="L138" s="150">
        <f t="shared" si="44"/>
        <v>0</v>
      </c>
      <c r="M138" s="118">
        <f t="shared" si="44"/>
        <v>0</v>
      </c>
      <c r="N138" s="118">
        <f t="shared" si="44"/>
        <v>0</v>
      </c>
    </row>
    <row r="139" spans="1:14" ht="12.75">
      <c r="A139" s="106">
        <v>321</v>
      </c>
      <c r="B139" s="110" t="s">
        <v>24</v>
      </c>
      <c r="C139" s="119"/>
      <c r="D139" s="151">
        <f t="shared" si="41"/>
        <v>937.93</v>
      </c>
      <c r="E139" s="151">
        <f>E140+E141</f>
        <v>937.93</v>
      </c>
      <c r="F139" s="151">
        <f t="shared" si="44"/>
        <v>0</v>
      </c>
      <c r="G139" s="151"/>
      <c r="H139" s="151">
        <f t="shared" si="44"/>
        <v>0</v>
      </c>
      <c r="I139" s="151">
        <f t="shared" si="44"/>
        <v>0</v>
      </c>
      <c r="J139" s="151"/>
      <c r="K139" s="151">
        <f t="shared" si="44"/>
        <v>0</v>
      </c>
      <c r="L139" s="151">
        <f t="shared" si="44"/>
        <v>0</v>
      </c>
      <c r="M139" s="119">
        <f t="shared" si="44"/>
        <v>0</v>
      </c>
      <c r="N139" s="119">
        <f t="shared" si="44"/>
        <v>0</v>
      </c>
    </row>
    <row r="140" spans="1:14" ht="12.75">
      <c r="A140" s="102">
        <v>3211</v>
      </c>
      <c r="B140" s="103" t="s">
        <v>120</v>
      </c>
      <c r="C140" s="120"/>
      <c r="D140" s="127">
        <f t="shared" si="41"/>
        <v>27.9</v>
      </c>
      <c r="E140" s="127">
        <v>27.9</v>
      </c>
      <c r="F140" s="127"/>
      <c r="G140" s="127"/>
      <c r="H140" s="127"/>
      <c r="I140" s="127"/>
      <c r="J140" s="127"/>
      <c r="K140" s="127"/>
      <c r="L140" s="127"/>
      <c r="M140" s="120"/>
      <c r="N140" s="120"/>
    </row>
    <row r="141" spans="1:14" ht="12.75">
      <c r="A141" s="102">
        <v>3212</v>
      </c>
      <c r="B141" s="103" t="s">
        <v>118</v>
      </c>
      <c r="C141" s="120"/>
      <c r="D141" s="127">
        <f t="shared" si="41"/>
        <v>910.03</v>
      </c>
      <c r="E141" s="127">
        <v>910.03</v>
      </c>
      <c r="F141" s="127"/>
      <c r="G141" s="127"/>
      <c r="H141" s="127"/>
      <c r="I141" s="127"/>
      <c r="J141" s="127"/>
      <c r="K141" s="127"/>
      <c r="L141" s="127"/>
      <c r="M141" s="120"/>
      <c r="N141" s="120"/>
    </row>
    <row r="142" spans="1:14" ht="12.75">
      <c r="A142" s="246" t="s">
        <v>142</v>
      </c>
      <c r="B142" s="247"/>
      <c r="C142" s="132"/>
      <c r="D142" s="182">
        <f t="shared" si="41"/>
        <v>83701.51000000001</v>
      </c>
      <c r="E142" s="182">
        <f>E143</f>
        <v>83701.51000000001</v>
      </c>
      <c r="F142" s="182">
        <f aca="true" t="shared" si="45" ref="F142:N142">F143</f>
        <v>0</v>
      </c>
      <c r="G142" s="182"/>
      <c r="H142" s="182">
        <f t="shared" si="45"/>
        <v>0</v>
      </c>
      <c r="I142" s="182">
        <f t="shared" si="45"/>
        <v>0</v>
      </c>
      <c r="J142" s="182"/>
      <c r="K142" s="182">
        <f>K143</f>
        <v>0</v>
      </c>
      <c r="L142" s="182">
        <f t="shared" si="45"/>
        <v>0</v>
      </c>
      <c r="M142" s="132">
        <f t="shared" si="45"/>
        <v>0</v>
      </c>
      <c r="N142" s="132">
        <f t="shared" si="45"/>
        <v>0</v>
      </c>
    </row>
    <row r="143" spans="1:14" ht="12.75">
      <c r="A143" s="129">
        <v>3</v>
      </c>
      <c r="B143" s="130" t="s">
        <v>82</v>
      </c>
      <c r="C143" s="123"/>
      <c r="D143" s="186">
        <f t="shared" si="41"/>
        <v>83701.51000000001</v>
      </c>
      <c r="E143" s="186">
        <f>E144+E152</f>
        <v>83701.51000000001</v>
      </c>
      <c r="F143" s="186">
        <f>F144+F152</f>
        <v>0</v>
      </c>
      <c r="G143" s="186"/>
      <c r="H143" s="186">
        <f>H144+H152</f>
        <v>0</v>
      </c>
      <c r="I143" s="186">
        <f>I144+I152</f>
        <v>0</v>
      </c>
      <c r="J143" s="186"/>
      <c r="K143" s="186">
        <f>K144+K152</f>
        <v>0</v>
      </c>
      <c r="L143" s="186">
        <f>L144+L152</f>
        <v>0</v>
      </c>
      <c r="M143" s="123">
        <f>M144+M152</f>
        <v>0</v>
      </c>
      <c r="N143" s="123">
        <f>N144+N152</f>
        <v>0</v>
      </c>
    </row>
    <row r="144" spans="1:14" ht="12.75">
      <c r="A144" s="116">
        <v>31</v>
      </c>
      <c r="B144" s="117" t="s">
        <v>19</v>
      </c>
      <c r="C144" s="118"/>
      <c r="D144" s="150">
        <f t="shared" si="41"/>
        <v>78386.6</v>
      </c>
      <c r="E144" s="150">
        <f>E145+E147+E149</f>
        <v>78386.6</v>
      </c>
      <c r="F144" s="150">
        <f>F145+F149</f>
        <v>0</v>
      </c>
      <c r="G144" s="150"/>
      <c r="H144" s="150">
        <f>H145+H149</f>
        <v>0</v>
      </c>
      <c r="I144" s="150">
        <f>I145+I149</f>
        <v>0</v>
      </c>
      <c r="J144" s="150"/>
      <c r="K144" s="150">
        <f>K145+K149</f>
        <v>0</v>
      </c>
      <c r="L144" s="150">
        <f>L145+L149</f>
        <v>0</v>
      </c>
      <c r="M144" s="118">
        <f>M145+M149</f>
        <v>0</v>
      </c>
      <c r="N144" s="118">
        <f>N145+N149</f>
        <v>0</v>
      </c>
    </row>
    <row r="145" spans="1:14" ht="12.75">
      <c r="A145" s="106">
        <v>311</v>
      </c>
      <c r="B145" s="110" t="s">
        <v>20</v>
      </c>
      <c r="C145" s="119"/>
      <c r="D145" s="151">
        <f t="shared" si="41"/>
        <v>58346.86</v>
      </c>
      <c r="E145" s="151">
        <f aca="true" t="shared" si="46" ref="E145:N145">E146</f>
        <v>58346.86</v>
      </c>
      <c r="F145" s="151">
        <f t="shared" si="46"/>
        <v>0</v>
      </c>
      <c r="G145" s="151"/>
      <c r="H145" s="151">
        <f t="shared" si="46"/>
        <v>0</v>
      </c>
      <c r="I145" s="151">
        <f t="shared" si="46"/>
        <v>0</v>
      </c>
      <c r="J145" s="151"/>
      <c r="K145" s="151">
        <f t="shared" si="46"/>
        <v>0</v>
      </c>
      <c r="L145" s="151">
        <f t="shared" si="46"/>
        <v>0</v>
      </c>
      <c r="M145" s="119">
        <f t="shared" si="46"/>
        <v>0</v>
      </c>
      <c r="N145" s="119">
        <f t="shared" si="46"/>
        <v>0</v>
      </c>
    </row>
    <row r="146" spans="1:14" ht="12.75">
      <c r="A146" s="102">
        <v>3111</v>
      </c>
      <c r="B146" s="103" t="s">
        <v>113</v>
      </c>
      <c r="C146" s="120"/>
      <c r="D146" s="127">
        <f t="shared" si="41"/>
        <v>58346.86</v>
      </c>
      <c r="E146" s="127">
        <v>58346.86</v>
      </c>
      <c r="F146" s="127"/>
      <c r="G146" s="127"/>
      <c r="H146" s="127"/>
      <c r="I146" s="127"/>
      <c r="J146" s="127"/>
      <c r="K146" s="127"/>
      <c r="L146" s="127"/>
      <c r="M146" s="120"/>
      <c r="N146" s="120"/>
    </row>
    <row r="147" spans="1:14" ht="12.75">
      <c r="A147" s="106">
        <v>312</v>
      </c>
      <c r="B147" s="110" t="s">
        <v>21</v>
      </c>
      <c r="C147" s="119"/>
      <c r="D147" s="151">
        <f t="shared" si="41"/>
        <v>10412.5</v>
      </c>
      <c r="E147" s="151">
        <f>SUM(E148)</f>
        <v>10412.5</v>
      </c>
      <c r="F147" s="151">
        <f>SUM(F148:F149)</f>
        <v>0</v>
      </c>
      <c r="G147" s="151"/>
      <c r="H147" s="151">
        <f>SUM(H148:H149)</f>
        <v>0</v>
      </c>
      <c r="I147" s="151">
        <f>SUM(I148:I149)</f>
        <v>0</v>
      </c>
      <c r="J147" s="151"/>
      <c r="K147" s="151">
        <f>SUM(K148:K149)</f>
        <v>0</v>
      </c>
      <c r="L147" s="151">
        <f>SUM(L148:L149)</f>
        <v>0</v>
      </c>
      <c r="M147" s="119">
        <f>SUM(M148:M149)</f>
        <v>0</v>
      </c>
      <c r="N147" s="119">
        <f>SUM(N148:N149)</f>
        <v>0</v>
      </c>
    </row>
    <row r="148" spans="1:14" ht="12.75">
      <c r="A148" s="102">
        <v>3121</v>
      </c>
      <c r="B148" s="103" t="s">
        <v>21</v>
      </c>
      <c r="C148" s="120"/>
      <c r="D148" s="127">
        <f t="shared" si="41"/>
        <v>10412.5</v>
      </c>
      <c r="E148" s="127">
        <v>10412.5</v>
      </c>
      <c r="F148" s="127"/>
      <c r="G148" s="127"/>
      <c r="H148" s="127"/>
      <c r="I148" s="127"/>
      <c r="J148" s="127"/>
      <c r="K148" s="127"/>
      <c r="L148" s="127"/>
      <c r="M148" s="120"/>
      <c r="N148" s="120"/>
    </row>
    <row r="149" spans="1:14" ht="12.75">
      <c r="A149" s="106">
        <v>313</v>
      </c>
      <c r="B149" s="110" t="s">
        <v>22</v>
      </c>
      <c r="C149" s="119"/>
      <c r="D149" s="151">
        <f t="shared" si="41"/>
        <v>9627.24</v>
      </c>
      <c r="E149" s="151">
        <f>SUM(E150:E151)</f>
        <v>9627.24</v>
      </c>
      <c r="F149" s="151">
        <f>SUM(F150:F151)</f>
        <v>0</v>
      </c>
      <c r="G149" s="151"/>
      <c r="H149" s="151">
        <f>SUM(H150:H151)</f>
        <v>0</v>
      </c>
      <c r="I149" s="151">
        <f>SUM(I150:I151)</f>
        <v>0</v>
      </c>
      <c r="J149" s="151"/>
      <c r="K149" s="151">
        <f>SUM(K150:K151)</f>
        <v>0</v>
      </c>
      <c r="L149" s="151">
        <f>SUM(L150:L151)</f>
        <v>0</v>
      </c>
      <c r="M149" s="119">
        <f>SUM(M150:M151)</f>
        <v>0</v>
      </c>
      <c r="N149" s="119">
        <f>SUM(N150:N151)</f>
        <v>0</v>
      </c>
    </row>
    <row r="150" spans="1:14" ht="25.5">
      <c r="A150" s="102">
        <v>3132</v>
      </c>
      <c r="B150" s="103" t="s">
        <v>116</v>
      </c>
      <c r="C150" s="120"/>
      <c r="D150" s="127">
        <f t="shared" si="41"/>
        <v>9627.24</v>
      </c>
      <c r="E150" s="127">
        <v>9627.24</v>
      </c>
      <c r="F150" s="127"/>
      <c r="G150" s="127"/>
      <c r="H150" s="127"/>
      <c r="I150" s="127"/>
      <c r="J150" s="127"/>
      <c r="K150" s="127"/>
      <c r="L150" s="127"/>
      <c r="M150" s="120"/>
      <c r="N150" s="120"/>
    </row>
    <row r="151" spans="1:14" ht="12.75">
      <c r="A151" s="102"/>
      <c r="B151" s="103"/>
      <c r="C151" s="120"/>
      <c r="D151" s="127">
        <f t="shared" si="41"/>
        <v>0</v>
      </c>
      <c r="E151" s="127">
        <v>0</v>
      </c>
      <c r="F151" s="127"/>
      <c r="G151" s="127"/>
      <c r="H151" s="127"/>
      <c r="I151" s="127"/>
      <c r="J151" s="127"/>
      <c r="K151" s="127">
        <v>0</v>
      </c>
      <c r="L151" s="127"/>
      <c r="M151" s="120"/>
      <c r="N151" s="120"/>
    </row>
    <row r="152" spans="1:14" ht="12.75">
      <c r="A152" s="116">
        <v>32</v>
      </c>
      <c r="B152" s="117" t="s">
        <v>23</v>
      </c>
      <c r="C152" s="118"/>
      <c r="D152" s="150">
        <f t="shared" si="41"/>
        <v>5314.910000000001</v>
      </c>
      <c r="E152" s="150">
        <f aca="true" t="shared" si="47" ref="E152:N153">E153</f>
        <v>5314.910000000001</v>
      </c>
      <c r="F152" s="150">
        <f t="shared" si="47"/>
        <v>0</v>
      </c>
      <c r="G152" s="150"/>
      <c r="H152" s="150">
        <f t="shared" si="47"/>
        <v>0</v>
      </c>
      <c r="I152" s="150">
        <f t="shared" si="47"/>
        <v>0</v>
      </c>
      <c r="J152" s="150"/>
      <c r="K152" s="150">
        <f t="shared" si="47"/>
        <v>0</v>
      </c>
      <c r="L152" s="150">
        <f t="shared" si="47"/>
        <v>0</v>
      </c>
      <c r="M152" s="118">
        <f t="shared" si="47"/>
        <v>0</v>
      </c>
      <c r="N152" s="118">
        <f t="shared" si="47"/>
        <v>0</v>
      </c>
    </row>
    <row r="153" spans="1:14" ht="12.75">
      <c r="A153" s="106">
        <v>321</v>
      </c>
      <c r="B153" s="110" t="s">
        <v>24</v>
      </c>
      <c r="C153" s="119"/>
      <c r="D153" s="151">
        <f t="shared" si="41"/>
        <v>5314.910000000001</v>
      </c>
      <c r="E153" s="151">
        <f>E154+E155</f>
        <v>5314.910000000001</v>
      </c>
      <c r="F153" s="151">
        <f t="shared" si="47"/>
        <v>0</v>
      </c>
      <c r="G153" s="151"/>
      <c r="H153" s="151">
        <f t="shared" si="47"/>
        <v>0</v>
      </c>
      <c r="I153" s="151">
        <f t="shared" si="47"/>
        <v>0</v>
      </c>
      <c r="J153" s="151"/>
      <c r="K153" s="151">
        <f t="shared" si="47"/>
        <v>0</v>
      </c>
      <c r="L153" s="151">
        <f t="shared" si="47"/>
        <v>0</v>
      </c>
      <c r="M153" s="119">
        <f t="shared" si="47"/>
        <v>0</v>
      </c>
      <c r="N153" s="119">
        <f t="shared" si="47"/>
        <v>0</v>
      </c>
    </row>
    <row r="154" spans="1:14" ht="12.75">
      <c r="A154" s="102">
        <v>3211</v>
      </c>
      <c r="B154" s="103" t="s">
        <v>120</v>
      </c>
      <c r="C154" s="120"/>
      <c r="D154" s="127">
        <f t="shared" si="41"/>
        <v>158.1</v>
      </c>
      <c r="E154" s="127">
        <v>158.1</v>
      </c>
      <c r="F154" s="127"/>
      <c r="G154" s="127"/>
      <c r="H154" s="127"/>
      <c r="I154" s="127"/>
      <c r="J154" s="127"/>
      <c r="K154" s="127"/>
      <c r="L154" s="127"/>
      <c r="M154" s="120"/>
      <c r="N154" s="120"/>
    </row>
    <row r="155" spans="1:14" ht="12.75">
      <c r="A155" s="102">
        <v>3212</v>
      </c>
      <c r="B155" s="103" t="s">
        <v>118</v>
      </c>
      <c r="C155" s="120"/>
      <c r="D155" s="127">
        <f t="shared" si="41"/>
        <v>5156.81</v>
      </c>
      <c r="E155" s="127">
        <v>5156.81</v>
      </c>
      <c r="F155" s="127"/>
      <c r="G155" s="127"/>
      <c r="H155" s="127"/>
      <c r="I155" s="127"/>
      <c r="J155" s="127"/>
      <c r="K155" s="127"/>
      <c r="L155" s="127"/>
      <c r="M155" s="120"/>
      <c r="N155" s="120"/>
    </row>
    <row r="156" spans="1:14" s="5" customFormat="1" ht="20.25" customHeight="1">
      <c r="A156" s="104" t="s">
        <v>72</v>
      </c>
      <c r="B156" s="104" t="s">
        <v>217</v>
      </c>
      <c r="C156" s="120"/>
      <c r="D156" s="147">
        <f>E156</f>
        <v>405709.19</v>
      </c>
      <c r="E156" s="147">
        <f>E157+E168+E162</f>
        <v>405709.19</v>
      </c>
      <c r="F156" s="147">
        <f>F157+F196</f>
        <v>0</v>
      </c>
      <c r="G156" s="147"/>
      <c r="H156" s="147">
        <f>H157+H196</f>
        <v>0</v>
      </c>
      <c r="I156" s="147">
        <f>I157+I196</f>
        <v>0</v>
      </c>
      <c r="J156" s="147"/>
      <c r="K156" s="147">
        <f>K157+K196</f>
        <v>0</v>
      </c>
      <c r="L156" s="147">
        <f>L157+L196</f>
        <v>0</v>
      </c>
      <c r="M156" s="144">
        <f>M157+M196</f>
        <v>0</v>
      </c>
      <c r="N156" s="144">
        <f>N157+N196</f>
        <v>0</v>
      </c>
    </row>
    <row r="157" spans="1:14" s="5" customFormat="1" ht="24">
      <c r="A157" s="111" t="s">
        <v>74</v>
      </c>
      <c r="B157" s="181" t="s">
        <v>218</v>
      </c>
      <c r="C157" s="120"/>
      <c r="D157" s="148">
        <f>D159</f>
        <v>138209.19</v>
      </c>
      <c r="E157" s="148">
        <f>E159</f>
        <v>138209.19</v>
      </c>
      <c r="F157" s="148">
        <f>F159</f>
        <v>0</v>
      </c>
      <c r="G157" s="148"/>
      <c r="H157" s="148">
        <f>H159</f>
        <v>0</v>
      </c>
      <c r="I157" s="148">
        <f>I159</f>
        <v>0</v>
      </c>
      <c r="J157" s="148"/>
      <c r="K157" s="148">
        <f>K159</f>
        <v>0</v>
      </c>
      <c r="L157" s="148">
        <f>L159</f>
        <v>0</v>
      </c>
      <c r="M157" s="143">
        <f>M159</f>
        <v>0</v>
      </c>
      <c r="N157" s="143">
        <f>N159</f>
        <v>0</v>
      </c>
    </row>
    <row r="158" spans="1:14" ht="12.75">
      <c r="A158" s="246" t="s">
        <v>141</v>
      </c>
      <c r="B158" s="247"/>
      <c r="C158" s="120"/>
      <c r="D158" s="182">
        <f>SUM(E158:N158)</f>
        <v>138209.19</v>
      </c>
      <c r="E158" s="182">
        <f aca="true" t="shared" si="48" ref="E158:N158">E159</f>
        <v>138209.19</v>
      </c>
      <c r="F158" s="182">
        <f t="shared" si="48"/>
        <v>0</v>
      </c>
      <c r="G158" s="182"/>
      <c r="H158" s="182">
        <f t="shared" si="48"/>
        <v>0</v>
      </c>
      <c r="I158" s="182">
        <f t="shared" si="48"/>
        <v>0</v>
      </c>
      <c r="J158" s="182"/>
      <c r="K158" s="182">
        <f t="shared" si="48"/>
        <v>0</v>
      </c>
      <c r="L158" s="182">
        <f t="shared" si="48"/>
        <v>0</v>
      </c>
      <c r="M158" s="132">
        <f t="shared" si="48"/>
        <v>0</v>
      </c>
      <c r="N158" s="132">
        <f t="shared" si="48"/>
        <v>0</v>
      </c>
    </row>
    <row r="159" spans="1:14" s="5" customFormat="1" ht="12.75">
      <c r="A159" s="121">
        <v>4</v>
      </c>
      <c r="B159" s="125" t="s">
        <v>201</v>
      </c>
      <c r="C159" s="120"/>
      <c r="D159" s="149">
        <f>SUM(E159:N159)</f>
        <v>138209.19</v>
      </c>
      <c r="E159" s="149">
        <f>E160+E161</f>
        <v>138209.19</v>
      </c>
      <c r="F159" s="149">
        <f aca="true" t="shared" si="49" ref="F159:N159">SUM(F160:F167)</f>
        <v>0</v>
      </c>
      <c r="G159" s="149">
        <f t="shared" si="49"/>
        <v>0</v>
      </c>
      <c r="H159" s="149">
        <f t="shared" si="49"/>
        <v>0</v>
      </c>
      <c r="I159" s="149">
        <f t="shared" si="49"/>
        <v>0</v>
      </c>
      <c r="J159" s="149">
        <f t="shared" si="49"/>
        <v>0</v>
      </c>
      <c r="K159" s="149">
        <f t="shared" si="49"/>
        <v>0</v>
      </c>
      <c r="L159" s="149">
        <f t="shared" si="49"/>
        <v>0</v>
      </c>
      <c r="M159" s="149">
        <f t="shared" si="49"/>
        <v>0</v>
      </c>
      <c r="N159" s="149">
        <f t="shared" si="49"/>
        <v>0</v>
      </c>
    </row>
    <row r="160" spans="1:14" ht="25.5">
      <c r="A160" s="206" t="s">
        <v>226</v>
      </c>
      <c r="B160" s="103" t="s">
        <v>227</v>
      </c>
      <c r="C160" s="120"/>
      <c r="D160" s="127">
        <f>SUM(E160:N160)</f>
        <v>108209.19</v>
      </c>
      <c r="E160" s="173">
        <v>108209.19</v>
      </c>
      <c r="F160" s="127"/>
      <c r="G160" s="127"/>
      <c r="H160" s="127"/>
      <c r="I160" s="127"/>
      <c r="J160" s="127"/>
      <c r="K160" s="127"/>
      <c r="L160" s="127"/>
      <c r="M160" s="120"/>
      <c r="N160" s="120"/>
    </row>
    <row r="161" spans="1:14" ht="25.5">
      <c r="A161" s="206" t="s">
        <v>228</v>
      </c>
      <c r="B161" s="103" t="s">
        <v>229</v>
      </c>
      <c r="C161" s="120"/>
      <c r="D161" s="127">
        <f>SUM(E161:N161)</f>
        <v>30000</v>
      </c>
      <c r="E161" s="173">
        <v>30000</v>
      </c>
      <c r="F161" s="127"/>
      <c r="G161" s="127"/>
      <c r="H161" s="127"/>
      <c r="I161" s="127"/>
      <c r="J161" s="127"/>
      <c r="K161" s="127"/>
      <c r="L161" s="127"/>
      <c r="M161" s="120"/>
      <c r="N161" s="120"/>
    </row>
    <row r="162" spans="1:14" s="5" customFormat="1" ht="24">
      <c r="A162" s="111" t="s">
        <v>52</v>
      </c>
      <c r="B162" s="181" t="s">
        <v>230</v>
      </c>
      <c r="C162" s="120"/>
      <c r="D162" s="148">
        <f>D164</f>
        <v>242500</v>
      </c>
      <c r="E162" s="148">
        <f>E164</f>
        <v>242500</v>
      </c>
      <c r="F162" s="148">
        <f>F164</f>
        <v>0</v>
      </c>
      <c r="G162" s="148"/>
      <c r="H162" s="148">
        <f>H164</f>
        <v>0</v>
      </c>
      <c r="I162" s="148">
        <f>I164</f>
        <v>0</v>
      </c>
      <c r="J162" s="148"/>
      <c r="K162" s="148">
        <f>K164</f>
        <v>0</v>
      </c>
      <c r="L162" s="148">
        <f>L164</f>
        <v>0</v>
      </c>
      <c r="M162" s="143">
        <f>M164</f>
        <v>0</v>
      </c>
      <c r="N162" s="143">
        <f>N164</f>
        <v>0</v>
      </c>
    </row>
    <row r="163" spans="1:14" ht="12.75">
      <c r="A163" s="246" t="s">
        <v>141</v>
      </c>
      <c r="B163" s="247"/>
      <c r="C163" s="120"/>
      <c r="D163" s="182">
        <f>SUM(E163:N163)</f>
        <v>242500</v>
      </c>
      <c r="E163" s="182">
        <f aca="true" t="shared" si="50" ref="E163:N163">E164</f>
        <v>242500</v>
      </c>
      <c r="F163" s="182">
        <f t="shared" si="50"/>
        <v>0</v>
      </c>
      <c r="G163" s="182"/>
      <c r="H163" s="182">
        <f t="shared" si="50"/>
        <v>0</v>
      </c>
      <c r="I163" s="182">
        <f t="shared" si="50"/>
        <v>0</v>
      </c>
      <c r="J163" s="182"/>
      <c r="K163" s="182">
        <f t="shared" si="50"/>
        <v>0</v>
      </c>
      <c r="L163" s="182">
        <f t="shared" si="50"/>
        <v>0</v>
      </c>
      <c r="M163" s="132">
        <f t="shared" si="50"/>
        <v>0</v>
      </c>
      <c r="N163" s="132">
        <f t="shared" si="50"/>
        <v>0</v>
      </c>
    </row>
    <row r="164" spans="1:14" s="5" customFormat="1" ht="12.75">
      <c r="A164" s="121">
        <v>4</v>
      </c>
      <c r="B164" s="125" t="s">
        <v>201</v>
      </c>
      <c r="C164" s="120"/>
      <c r="D164" s="149">
        <f>SUM(E164:N164)</f>
        <v>242500</v>
      </c>
      <c r="E164" s="149">
        <f>E165</f>
        <v>242500</v>
      </c>
      <c r="F164" s="149">
        <f aca="true" t="shared" si="51" ref="F164:N164">SUM(F165:F172)</f>
        <v>0</v>
      </c>
      <c r="G164" s="149">
        <f t="shared" si="51"/>
        <v>0</v>
      </c>
      <c r="H164" s="149">
        <f t="shared" si="51"/>
        <v>0</v>
      </c>
      <c r="I164" s="149">
        <f t="shared" si="51"/>
        <v>0</v>
      </c>
      <c r="J164" s="149">
        <f t="shared" si="51"/>
        <v>0</v>
      </c>
      <c r="K164" s="149">
        <f t="shared" si="51"/>
        <v>0</v>
      </c>
      <c r="L164" s="149">
        <f t="shared" si="51"/>
        <v>0</v>
      </c>
      <c r="M164" s="149">
        <f t="shared" si="51"/>
        <v>0</v>
      </c>
      <c r="N164" s="149">
        <f t="shared" si="51"/>
        <v>0</v>
      </c>
    </row>
    <row r="165" spans="1:14" ht="25.5">
      <c r="A165" s="206" t="s">
        <v>232</v>
      </c>
      <c r="B165" s="103" t="s">
        <v>231</v>
      </c>
      <c r="C165" s="120"/>
      <c r="D165" s="127">
        <f>SUM(E165:N165)</f>
        <v>242500</v>
      </c>
      <c r="E165" s="173">
        <v>242500</v>
      </c>
      <c r="F165" s="127"/>
      <c r="G165" s="127"/>
      <c r="H165" s="127"/>
      <c r="I165" s="127"/>
      <c r="J165" s="127"/>
      <c r="K165" s="127"/>
      <c r="L165" s="127"/>
      <c r="M165" s="120"/>
      <c r="N165" s="120"/>
    </row>
    <row r="166" spans="1:14" ht="12.75">
      <c r="A166" s="206"/>
      <c r="B166" s="103"/>
      <c r="C166" s="120"/>
      <c r="D166" s="127">
        <f>SUM(E166:N166)</f>
        <v>0</v>
      </c>
      <c r="E166" s="173"/>
      <c r="F166" s="127"/>
      <c r="G166" s="127"/>
      <c r="H166" s="127"/>
      <c r="I166" s="127"/>
      <c r="J166" s="127"/>
      <c r="K166" s="127"/>
      <c r="L166" s="127"/>
      <c r="M166" s="120"/>
      <c r="N166" s="120"/>
    </row>
    <row r="167" spans="1:14" ht="12.75">
      <c r="A167" s="102"/>
      <c r="B167" s="103"/>
      <c r="C167" s="120"/>
      <c r="D167" s="127"/>
      <c r="E167" s="165"/>
      <c r="F167" s="127"/>
      <c r="G167" s="127"/>
      <c r="H167" s="127"/>
      <c r="I167" s="127"/>
      <c r="J167" s="127"/>
      <c r="K167" s="127"/>
      <c r="L167" s="127"/>
      <c r="M167" s="120"/>
      <c r="N167" s="120"/>
    </row>
    <row r="168" spans="1:14" s="5" customFormat="1" ht="24">
      <c r="A168" s="111" t="s">
        <v>99</v>
      </c>
      <c r="B168" s="181" t="s">
        <v>219</v>
      </c>
      <c r="C168" s="120"/>
      <c r="D168" s="148">
        <f>D170</f>
        <v>25000</v>
      </c>
      <c r="E168" s="148">
        <f>E170</f>
        <v>25000</v>
      </c>
      <c r="F168" s="148">
        <f>F170</f>
        <v>0</v>
      </c>
      <c r="G168" s="148"/>
      <c r="H168" s="148">
        <f>H170</f>
        <v>0</v>
      </c>
      <c r="I168" s="148">
        <f>I170</f>
        <v>0</v>
      </c>
      <c r="J168" s="148"/>
      <c r="K168" s="148">
        <f>K170</f>
        <v>0</v>
      </c>
      <c r="L168" s="148">
        <f>L170</f>
        <v>0</v>
      </c>
      <c r="M168" s="143">
        <f>M170</f>
        <v>0</v>
      </c>
      <c r="N168" s="143">
        <f>N170</f>
        <v>0</v>
      </c>
    </row>
    <row r="169" spans="1:14" ht="12.75">
      <c r="A169" s="246" t="s">
        <v>141</v>
      </c>
      <c r="B169" s="247"/>
      <c r="C169" s="120"/>
      <c r="D169" s="182">
        <f>SUM(E169:N169)</f>
        <v>25000</v>
      </c>
      <c r="E169" s="182">
        <f aca="true" t="shared" si="52" ref="E169:N169">E170</f>
        <v>25000</v>
      </c>
      <c r="F169" s="182">
        <f t="shared" si="52"/>
        <v>0</v>
      </c>
      <c r="G169" s="182"/>
      <c r="H169" s="182">
        <f t="shared" si="52"/>
        <v>0</v>
      </c>
      <c r="I169" s="182">
        <f t="shared" si="52"/>
        <v>0</v>
      </c>
      <c r="J169" s="182"/>
      <c r="K169" s="182">
        <f t="shared" si="52"/>
        <v>0</v>
      </c>
      <c r="L169" s="182">
        <f t="shared" si="52"/>
        <v>0</v>
      </c>
      <c r="M169" s="132">
        <f t="shared" si="52"/>
        <v>0</v>
      </c>
      <c r="N169" s="132">
        <f t="shared" si="52"/>
        <v>0</v>
      </c>
    </row>
    <row r="170" spans="1:14" s="5" customFormat="1" ht="12.75">
      <c r="A170" s="121">
        <v>3</v>
      </c>
      <c r="B170" s="125" t="s">
        <v>82</v>
      </c>
      <c r="C170" s="120"/>
      <c r="D170" s="149">
        <f>SUM(E170:N170)</f>
        <v>25000</v>
      </c>
      <c r="E170" s="149">
        <f>SUM(E171:E172)</f>
        <v>25000</v>
      </c>
      <c r="F170" s="149">
        <f aca="true" t="shared" si="53" ref="F170:N170">SUM(F171:F172)</f>
        <v>0</v>
      </c>
      <c r="G170" s="149">
        <f t="shared" si="53"/>
        <v>0</v>
      </c>
      <c r="H170" s="149">
        <f t="shared" si="53"/>
        <v>0</v>
      </c>
      <c r="I170" s="149">
        <f t="shared" si="53"/>
        <v>0</v>
      </c>
      <c r="J170" s="149">
        <f t="shared" si="53"/>
        <v>0</v>
      </c>
      <c r="K170" s="149">
        <f t="shared" si="53"/>
        <v>0</v>
      </c>
      <c r="L170" s="149">
        <f t="shared" si="53"/>
        <v>0</v>
      </c>
      <c r="M170" s="149">
        <f t="shared" si="53"/>
        <v>0</v>
      </c>
      <c r="N170" s="149">
        <f t="shared" si="53"/>
        <v>0</v>
      </c>
    </row>
    <row r="171" spans="1:14" ht="12.75">
      <c r="A171" s="206" t="s">
        <v>220</v>
      </c>
      <c r="B171" s="103" t="s">
        <v>221</v>
      </c>
      <c r="C171" s="120"/>
      <c r="D171" s="127">
        <f>SUM(E171:N171)</f>
        <v>25000</v>
      </c>
      <c r="E171" s="173">
        <v>25000</v>
      </c>
      <c r="F171" s="127"/>
      <c r="G171" s="127"/>
      <c r="H171" s="127"/>
      <c r="I171" s="127"/>
      <c r="J171" s="127"/>
      <c r="K171" s="127"/>
      <c r="L171" s="127"/>
      <c r="M171" s="120"/>
      <c r="N171" s="120"/>
    </row>
    <row r="172" spans="1:14" ht="12.75">
      <c r="A172" s="102"/>
      <c r="B172" s="103"/>
      <c r="C172" s="120"/>
      <c r="D172" s="127"/>
      <c r="E172" s="165"/>
      <c r="F172" s="127"/>
      <c r="G172" s="127"/>
      <c r="H172" s="127"/>
      <c r="I172" s="127"/>
      <c r="J172" s="127"/>
      <c r="K172" s="127"/>
      <c r="L172" s="127"/>
      <c r="M172" s="120"/>
      <c r="N172" s="120"/>
    </row>
    <row r="173" spans="1:14" s="5" customFormat="1" ht="52.5" customHeight="1">
      <c r="A173" s="104" t="s">
        <v>78</v>
      </c>
      <c r="B173" s="104" t="s">
        <v>80</v>
      </c>
      <c r="C173" s="120"/>
      <c r="D173" s="147">
        <f>E173</f>
        <v>394062.31</v>
      </c>
      <c r="E173" s="147">
        <f>E174</f>
        <v>394062.31</v>
      </c>
      <c r="F173" s="147">
        <f>F174+F207</f>
        <v>600</v>
      </c>
      <c r="G173" s="147"/>
      <c r="H173" s="147">
        <f>H174+H207</f>
        <v>0</v>
      </c>
      <c r="I173" s="147">
        <f>I174+I207</f>
        <v>0</v>
      </c>
      <c r="J173" s="147"/>
      <c r="K173" s="147">
        <f>K174+K207</f>
        <v>0</v>
      </c>
      <c r="L173" s="147">
        <f>L174+L207</f>
        <v>0</v>
      </c>
      <c r="M173" s="144">
        <f>M174+M207</f>
        <v>0</v>
      </c>
      <c r="N173" s="144">
        <f>N174+N207</f>
        <v>0</v>
      </c>
    </row>
    <row r="174" spans="1:14" s="5" customFormat="1" ht="24">
      <c r="A174" s="111" t="s">
        <v>222</v>
      </c>
      <c r="B174" s="181" t="s">
        <v>223</v>
      </c>
      <c r="C174" s="120"/>
      <c r="D174" s="148">
        <f>D176</f>
        <v>394062.31</v>
      </c>
      <c r="E174" s="148">
        <f>E176</f>
        <v>394062.31</v>
      </c>
      <c r="F174" s="148">
        <f>F176</f>
        <v>0</v>
      </c>
      <c r="G174" s="148"/>
      <c r="H174" s="148">
        <f>H176</f>
        <v>0</v>
      </c>
      <c r="I174" s="148">
        <f>I176</f>
        <v>0</v>
      </c>
      <c r="J174" s="148"/>
      <c r="K174" s="148">
        <f>K176</f>
        <v>0</v>
      </c>
      <c r="L174" s="148">
        <f>L176</f>
        <v>0</v>
      </c>
      <c r="M174" s="143">
        <f>M176</f>
        <v>0</v>
      </c>
      <c r="N174" s="143">
        <f>N176</f>
        <v>0</v>
      </c>
    </row>
    <row r="175" spans="1:14" ht="12.75">
      <c r="A175" s="246" t="s">
        <v>141</v>
      </c>
      <c r="B175" s="247"/>
      <c r="C175" s="120"/>
      <c r="D175" s="182">
        <f>SUM(E175:N175)</f>
        <v>394062.31</v>
      </c>
      <c r="E175" s="182">
        <f aca="true" t="shared" si="54" ref="E175:N175">E176</f>
        <v>394062.31</v>
      </c>
      <c r="F175" s="182">
        <f t="shared" si="54"/>
        <v>0</v>
      </c>
      <c r="G175" s="182"/>
      <c r="H175" s="182">
        <f t="shared" si="54"/>
        <v>0</v>
      </c>
      <c r="I175" s="182">
        <f t="shared" si="54"/>
        <v>0</v>
      </c>
      <c r="J175" s="182"/>
      <c r="K175" s="182">
        <f t="shared" si="54"/>
        <v>0</v>
      </c>
      <c r="L175" s="182">
        <f t="shared" si="54"/>
        <v>0</v>
      </c>
      <c r="M175" s="132">
        <f t="shared" si="54"/>
        <v>0</v>
      </c>
      <c r="N175" s="132">
        <f t="shared" si="54"/>
        <v>0</v>
      </c>
    </row>
    <row r="176" spans="1:14" s="5" customFormat="1" ht="12.75">
      <c r="A176" s="121">
        <v>3</v>
      </c>
      <c r="B176" s="125" t="s">
        <v>82</v>
      </c>
      <c r="C176" s="120"/>
      <c r="D176" s="149">
        <f>SUM(E176:N176)</f>
        <v>394062.31</v>
      </c>
      <c r="E176" s="149">
        <f>SUM(E177:E179)</f>
        <v>394062.31</v>
      </c>
      <c r="F176" s="149">
        <f aca="true" t="shared" si="55" ref="F176:N176">SUM(F177:F179)</f>
        <v>0</v>
      </c>
      <c r="G176" s="149">
        <f t="shared" si="55"/>
        <v>0</v>
      </c>
      <c r="H176" s="149">
        <f t="shared" si="55"/>
        <v>0</v>
      </c>
      <c r="I176" s="149">
        <f t="shared" si="55"/>
        <v>0</v>
      </c>
      <c r="J176" s="149">
        <f t="shared" si="55"/>
        <v>0</v>
      </c>
      <c r="K176" s="149">
        <f t="shared" si="55"/>
        <v>0</v>
      </c>
      <c r="L176" s="149">
        <f t="shared" si="55"/>
        <v>0</v>
      </c>
      <c r="M176" s="149">
        <f t="shared" si="55"/>
        <v>0</v>
      </c>
      <c r="N176" s="149">
        <f t="shared" si="55"/>
        <v>0</v>
      </c>
    </row>
    <row r="177" spans="1:14" ht="25.5">
      <c r="A177" s="206" t="s">
        <v>224</v>
      </c>
      <c r="B177" s="103" t="s">
        <v>225</v>
      </c>
      <c r="C177" s="120"/>
      <c r="D177" s="127">
        <f>SUM(E177:N177)</f>
        <v>394062.31</v>
      </c>
      <c r="E177" s="173">
        <v>394062.31</v>
      </c>
      <c r="F177" s="127"/>
      <c r="G177" s="127"/>
      <c r="H177" s="127"/>
      <c r="I177" s="127"/>
      <c r="J177" s="127"/>
      <c r="K177" s="127"/>
      <c r="L177" s="127"/>
      <c r="M177" s="120"/>
      <c r="N177" s="120"/>
    </row>
    <row r="178" spans="1:14" ht="12.75">
      <c r="A178" s="102"/>
      <c r="B178" s="103"/>
      <c r="C178" s="120"/>
      <c r="D178" s="127"/>
      <c r="E178" s="165"/>
      <c r="F178" s="127"/>
      <c r="G178" s="127"/>
      <c r="H178" s="127"/>
      <c r="I178" s="127"/>
      <c r="J178" s="127"/>
      <c r="K178" s="127"/>
      <c r="L178" s="127"/>
      <c r="M178" s="120"/>
      <c r="N178" s="120"/>
    </row>
    <row r="179" spans="1:14" ht="12.75">
      <c r="A179" s="114"/>
      <c r="B179" s="114"/>
      <c r="C179" s="103"/>
      <c r="D179" s="127"/>
      <c r="E179" s="127"/>
      <c r="F179" s="127"/>
      <c r="G179" s="127"/>
      <c r="H179" s="127"/>
      <c r="I179" s="127"/>
      <c r="J179" s="127"/>
      <c r="K179" s="127"/>
      <c r="L179" s="127"/>
      <c r="M179" s="108"/>
      <c r="N179" s="108"/>
    </row>
    <row r="180" spans="1:14" ht="24" hidden="1">
      <c r="A180" s="111" t="s">
        <v>66</v>
      </c>
      <c r="B180" s="111" t="s">
        <v>67</v>
      </c>
      <c r="C180" s="111"/>
      <c r="D180" s="184"/>
      <c r="E180" s="184"/>
      <c r="F180" s="184"/>
      <c r="G180" s="184"/>
      <c r="H180" s="184"/>
      <c r="I180" s="184"/>
      <c r="J180" s="184"/>
      <c r="K180" s="184"/>
      <c r="L180" s="184"/>
      <c r="M180" s="111"/>
      <c r="N180" s="111"/>
    </row>
    <row r="181" spans="1:14" ht="12.75" hidden="1">
      <c r="A181" s="102"/>
      <c r="B181" s="103"/>
      <c r="C181" s="103"/>
      <c r="D181" s="127"/>
      <c r="E181" s="127"/>
      <c r="F181" s="127"/>
      <c r="G181" s="127"/>
      <c r="H181" s="127"/>
      <c r="I181" s="127"/>
      <c r="J181" s="127"/>
      <c r="K181" s="127"/>
      <c r="L181" s="127"/>
      <c r="M181" s="108"/>
      <c r="N181" s="108"/>
    </row>
    <row r="182" spans="1:14" ht="12.75" hidden="1">
      <c r="A182" s="102"/>
      <c r="B182" s="103"/>
      <c r="C182" s="103"/>
      <c r="D182" s="127"/>
      <c r="E182" s="127"/>
      <c r="F182" s="127"/>
      <c r="G182" s="127"/>
      <c r="H182" s="127"/>
      <c r="I182" s="127"/>
      <c r="J182" s="127"/>
      <c r="K182" s="127"/>
      <c r="L182" s="127"/>
      <c r="M182" s="108"/>
      <c r="N182" s="108"/>
    </row>
    <row r="183" spans="1:14" ht="24" hidden="1">
      <c r="A183" s="111" t="s">
        <v>70</v>
      </c>
      <c r="B183" s="111" t="s">
        <v>71</v>
      </c>
      <c r="C183" s="111"/>
      <c r="D183" s="184"/>
      <c r="E183" s="184"/>
      <c r="F183" s="184"/>
      <c r="G183" s="184"/>
      <c r="H183" s="184"/>
      <c r="I183" s="184"/>
      <c r="J183" s="184"/>
      <c r="K183" s="184"/>
      <c r="L183" s="184"/>
      <c r="M183" s="111"/>
      <c r="N183" s="111"/>
    </row>
    <row r="184" spans="1:14" ht="12.75" hidden="1">
      <c r="A184" s="102"/>
      <c r="B184" s="103"/>
      <c r="C184" s="103"/>
      <c r="D184" s="127"/>
      <c r="E184" s="127"/>
      <c r="F184" s="127"/>
      <c r="G184" s="127"/>
      <c r="H184" s="127"/>
      <c r="I184" s="127"/>
      <c r="J184" s="127"/>
      <c r="K184" s="127"/>
      <c r="L184" s="127"/>
      <c r="M184" s="108"/>
      <c r="N184" s="108"/>
    </row>
    <row r="185" spans="1:14" ht="12.75" hidden="1">
      <c r="A185" s="104" t="s">
        <v>72</v>
      </c>
      <c r="B185" s="104" t="s">
        <v>73</v>
      </c>
      <c r="C185" s="104" t="s">
        <v>103</v>
      </c>
      <c r="D185" s="183"/>
      <c r="E185" s="183"/>
      <c r="F185" s="183"/>
      <c r="G185" s="183"/>
      <c r="H185" s="183"/>
      <c r="I185" s="183"/>
      <c r="J185" s="183"/>
      <c r="K185" s="183"/>
      <c r="L185" s="183"/>
      <c r="M185" s="104"/>
      <c r="N185" s="104"/>
    </row>
    <row r="186" spans="1:14" ht="12.75" hidden="1">
      <c r="A186" s="102"/>
      <c r="B186" s="103"/>
      <c r="C186" s="103"/>
      <c r="D186" s="127"/>
      <c r="E186" s="127"/>
      <c r="F186" s="127"/>
      <c r="G186" s="127"/>
      <c r="H186" s="127"/>
      <c r="I186" s="127"/>
      <c r="J186" s="127"/>
      <c r="K186" s="127"/>
      <c r="L186" s="127"/>
      <c r="M186" s="108"/>
      <c r="N186" s="108"/>
    </row>
    <row r="187" spans="1:14" ht="24" hidden="1">
      <c r="A187" s="111" t="s">
        <v>74</v>
      </c>
      <c r="B187" s="111" t="s">
        <v>75</v>
      </c>
      <c r="C187" s="111"/>
      <c r="D187" s="184"/>
      <c r="E187" s="184"/>
      <c r="F187" s="184"/>
      <c r="G187" s="184"/>
      <c r="H187" s="184"/>
      <c r="I187" s="184"/>
      <c r="J187" s="184"/>
      <c r="K187" s="184"/>
      <c r="L187" s="184"/>
      <c r="M187" s="111"/>
      <c r="N187" s="111"/>
    </row>
    <row r="188" spans="1:14" ht="12.75" hidden="1">
      <c r="A188" s="102"/>
      <c r="B188" s="103"/>
      <c r="C188" s="103"/>
      <c r="D188" s="127"/>
      <c r="E188" s="127"/>
      <c r="F188" s="127"/>
      <c r="G188" s="127"/>
      <c r="H188" s="127"/>
      <c r="I188" s="127"/>
      <c r="J188" s="127"/>
      <c r="K188" s="127"/>
      <c r="L188" s="127"/>
      <c r="M188" s="108"/>
      <c r="N188" s="108"/>
    </row>
    <row r="189" spans="1:14" ht="24" hidden="1">
      <c r="A189" s="111" t="s">
        <v>76</v>
      </c>
      <c r="B189" s="111" t="s">
        <v>77</v>
      </c>
      <c r="C189" s="111"/>
      <c r="D189" s="184"/>
      <c r="E189" s="184"/>
      <c r="F189" s="184"/>
      <c r="G189" s="184"/>
      <c r="H189" s="184"/>
      <c r="I189" s="184"/>
      <c r="J189" s="184"/>
      <c r="K189" s="184"/>
      <c r="L189" s="184"/>
      <c r="M189" s="111"/>
      <c r="N189" s="111"/>
    </row>
    <row r="190" spans="1:14" ht="12.75" hidden="1">
      <c r="A190" s="102"/>
      <c r="B190" s="103"/>
      <c r="C190" s="103"/>
      <c r="D190" s="127"/>
      <c r="E190" s="127"/>
      <c r="F190" s="127"/>
      <c r="G190" s="127"/>
      <c r="H190" s="127"/>
      <c r="I190" s="127"/>
      <c r="J190" s="127"/>
      <c r="K190" s="127"/>
      <c r="L190" s="127"/>
      <c r="M190" s="108"/>
      <c r="N190" s="108"/>
    </row>
    <row r="191" spans="1:14" ht="24" hidden="1">
      <c r="A191" s="104" t="s">
        <v>78</v>
      </c>
      <c r="B191" s="104" t="s">
        <v>79</v>
      </c>
      <c r="C191" s="104" t="s">
        <v>104</v>
      </c>
      <c r="D191" s="183"/>
      <c r="E191" s="183"/>
      <c r="F191" s="183"/>
      <c r="G191" s="183"/>
      <c r="H191" s="183"/>
      <c r="I191" s="183"/>
      <c r="J191" s="183"/>
      <c r="K191" s="183"/>
      <c r="L191" s="183"/>
      <c r="M191" s="104"/>
      <c r="N191" s="104"/>
    </row>
    <row r="192" spans="1:14" ht="12.75" hidden="1">
      <c r="A192" s="102"/>
      <c r="B192" s="103"/>
      <c r="C192" s="103"/>
      <c r="D192" s="127"/>
      <c r="E192" s="127"/>
      <c r="F192" s="127"/>
      <c r="G192" s="127"/>
      <c r="H192" s="127"/>
      <c r="I192" s="127"/>
      <c r="J192" s="127"/>
      <c r="K192" s="127"/>
      <c r="L192" s="127"/>
      <c r="M192" s="108"/>
      <c r="N192" s="108"/>
    </row>
    <row r="193" spans="1:14" ht="24" hidden="1">
      <c r="A193" s="111" t="s">
        <v>48</v>
      </c>
      <c r="B193" s="111" t="s">
        <v>80</v>
      </c>
      <c r="C193" s="111"/>
      <c r="D193" s="184"/>
      <c r="E193" s="184"/>
      <c r="F193" s="184"/>
      <c r="G193" s="184"/>
      <c r="H193" s="184"/>
      <c r="I193" s="184"/>
      <c r="J193" s="184"/>
      <c r="K193" s="184"/>
      <c r="L193" s="184"/>
      <c r="M193" s="111"/>
      <c r="N193" s="111"/>
    </row>
    <row r="194" spans="1:14" ht="12.75">
      <c r="A194" s="102"/>
      <c r="B194" s="103"/>
      <c r="C194" s="103"/>
      <c r="D194" s="127"/>
      <c r="E194" s="127"/>
      <c r="F194" s="127"/>
      <c r="G194" s="127"/>
      <c r="H194" s="127"/>
      <c r="I194" s="127"/>
      <c r="J194" s="127"/>
      <c r="K194" s="127"/>
      <c r="L194" s="127"/>
      <c r="M194" s="108"/>
      <c r="N194" s="108"/>
    </row>
    <row r="195" spans="1:16" ht="55.5" customHeight="1">
      <c r="A195" s="124" t="s">
        <v>44</v>
      </c>
      <c r="B195" s="124" t="s">
        <v>81</v>
      </c>
      <c r="C195" s="124" t="s">
        <v>83</v>
      </c>
      <c r="D195" s="134">
        <f>SUM(E195:N195)</f>
        <v>8217086</v>
      </c>
      <c r="E195" s="134">
        <f aca="true" t="shared" si="56" ref="E195:N195">E197+E245+E274+E310</f>
        <v>0</v>
      </c>
      <c r="F195" s="134">
        <f t="shared" si="56"/>
        <v>3000</v>
      </c>
      <c r="G195" s="134">
        <f t="shared" si="56"/>
        <v>36500</v>
      </c>
      <c r="H195" s="134">
        <f t="shared" si="56"/>
        <v>223900</v>
      </c>
      <c r="I195" s="134">
        <f t="shared" si="56"/>
        <v>243366</v>
      </c>
      <c r="J195" s="134">
        <f t="shared" si="56"/>
        <v>0</v>
      </c>
      <c r="K195" s="134">
        <f t="shared" si="56"/>
        <v>7709820</v>
      </c>
      <c r="L195" s="134">
        <f t="shared" si="56"/>
        <v>500</v>
      </c>
      <c r="M195" s="134">
        <f t="shared" si="56"/>
        <v>0</v>
      </c>
      <c r="N195" s="134">
        <f t="shared" si="56"/>
        <v>0</v>
      </c>
      <c r="O195" s="155"/>
      <c r="P195" s="155"/>
    </row>
    <row r="196" spans="1:14" ht="12.75">
      <c r="A196" s="102"/>
      <c r="B196" s="103"/>
      <c r="C196" s="103"/>
      <c r="D196" s="127"/>
      <c r="E196" s="127"/>
      <c r="F196" s="127"/>
      <c r="G196" s="127"/>
      <c r="H196" s="127"/>
      <c r="I196" s="127"/>
      <c r="J196" s="127"/>
      <c r="K196" s="127"/>
      <c r="L196" s="127"/>
      <c r="M196" s="108"/>
      <c r="N196" s="108"/>
    </row>
    <row r="197" spans="1:15" ht="48">
      <c r="A197" s="128" t="s">
        <v>48</v>
      </c>
      <c r="B197" s="128" t="s">
        <v>82</v>
      </c>
      <c r="C197" s="128" t="s">
        <v>105</v>
      </c>
      <c r="D197" s="189">
        <f>SUM(E197:N197)</f>
        <v>398950</v>
      </c>
      <c r="E197" s="189">
        <f aca="true" t="shared" si="57" ref="E197:N197">E198+E232</f>
        <v>0</v>
      </c>
      <c r="F197" s="189">
        <f t="shared" si="57"/>
        <v>3000</v>
      </c>
      <c r="G197" s="189">
        <f t="shared" si="57"/>
        <v>36500</v>
      </c>
      <c r="H197" s="189">
        <f t="shared" si="57"/>
        <v>38900</v>
      </c>
      <c r="I197" s="189">
        <f t="shared" si="57"/>
        <v>55630</v>
      </c>
      <c r="J197" s="189">
        <f t="shared" si="57"/>
        <v>0</v>
      </c>
      <c r="K197" s="189">
        <f t="shared" si="57"/>
        <v>264420</v>
      </c>
      <c r="L197" s="189">
        <f t="shared" si="57"/>
        <v>500</v>
      </c>
      <c r="M197" s="133">
        <f t="shared" si="57"/>
        <v>0</v>
      </c>
      <c r="N197" s="133">
        <f t="shared" si="57"/>
        <v>0</v>
      </c>
      <c r="O197" s="155"/>
    </row>
    <row r="198" spans="1:15" ht="12.75">
      <c r="A198" s="129">
        <v>3</v>
      </c>
      <c r="B198" s="130" t="s">
        <v>82</v>
      </c>
      <c r="C198" s="123"/>
      <c r="D198" s="186">
        <f>SUM(E198:N198)</f>
        <v>315150</v>
      </c>
      <c r="E198" s="186">
        <f>E199+E223+E227</f>
        <v>0</v>
      </c>
      <c r="F198" s="186">
        <f>F199+F223+F227</f>
        <v>2000</v>
      </c>
      <c r="G198" s="186">
        <f>G199+G223+G227</f>
        <v>26200</v>
      </c>
      <c r="H198" s="186">
        <f aca="true" t="shared" si="58" ref="H198:N198">H199+H223+H227</f>
        <v>38900</v>
      </c>
      <c r="I198" s="186">
        <f t="shared" si="58"/>
        <v>52130</v>
      </c>
      <c r="J198" s="186">
        <f t="shared" si="58"/>
        <v>0</v>
      </c>
      <c r="K198" s="186">
        <f t="shared" si="58"/>
        <v>195420</v>
      </c>
      <c r="L198" s="186">
        <f t="shared" si="58"/>
        <v>500</v>
      </c>
      <c r="M198" s="123">
        <f t="shared" si="58"/>
        <v>0</v>
      </c>
      <c r="N198" s="123">
        <f t="shared" si="58"/>
        <v>0</v>
      </c>
      <c r="O198" s="155"/>
    </row>
    <row r="199" spans="1:15" ht="12.75">
      <c r="A199" s="116">
        <v>32</v>
      </c>
      <c r="B199" s="117" t="s">
        <v>23</v>
      </c>
      <c r="C199" s="123"/>
      <c r="D199" s="186">
        <f>SUM(E199:N199)</f>
        <v>314150</v>
      </c>
      <c r="E199" s="186">
        <f aca="true" t="shared" si="59" ref="E199:N199">E200+E204+E210+E218</f>
        <v>0</v>
      </c>
      <c r="F199" s="186">
        <f t="shared" si="59"/>
        <v>2000</v>
      </c>
      <c r="G199" s="186">
        <f t="shared" si="59"/>
        <v>25200</v>
      </c>
      <c r="H199" s="186">
        <f t="shared" si="59"/>
        <v>38900</v>
      </c>
      <c r="I199" s="186">
        <f t="shared" si="59"/>
        <v>52130</v>
      </c>
      <c r="J199" s="186">
        <f t="shared" si="59"/>
        <v>0</v>
      </c>
      <c r="K199" s="186">
        <f t="shared" si="59"/>
        <v>195420</v>
      </c>
      <c r="L199" s="186">
        <f t="shared" si="59"/>
        <v>500</v>
      </c>
      <c r="M199" s="123">
        <f t="shared" si="59"/>
        <v>0</v>
      </c>
      <c r="N199" s="123">
        <f t="shared" si="59"/>
        <v>0</v>
      </c>
      <c r="O199" s="155"/>
    </row>
    <row r="200" spans="1:15" ht="12.75">
      <c r="A200" s="106">
        <v>321</v>
      </c>
      <c r="B200" s="110" t="s">
        <v>25</v>
      </c>
      <c r="C200" s="114"/>
      <c r="D200" s="151">
        <f aca="true" t="shared" si="60" ref="D200:D208">SUM(E200:N200)</f>
        <v>4500</v>
      </c>
      <c r="E200" s="180">
        <f>SUM(E201:E203)</f>
        <v>0</v>
      </c>
      <c r="F200" s="200">
        <f aca="true" t="shared" si="61" ref="F200:N200">SUM(F201:F203)</f>
        <v>0</v>
      </c>
      <c r="G200" s="200">
        <f t="shared" si="61"/>
        <v>1000</v>
      </c>
      <c r="H200" s="200">
        <f t="shared" si="61"/>
        <v>0</v>
      </c>
      <c r="I200" s="200">
        <f t="shared" si="61"/>
        <v>0</v>
      </c>
      <c r="J200" s="203">
        <f t="shared" si="61"/>
        <v>0</v>
      </c>
      <c r="K200" s="200">
        <f t="shared" si="61"/>
        <v>3500</v>
      </c>
      <c r="L200" s="203">
        <f t="shared" si="61"/>
        <v>0</v>
      </c>
      <c r="M200" s="145">
        <f t="shared" si="61"/>
        <v>0</v>
      </c>
      <c r="N200" s="145">
        <f t="shared" si="61"/>
        <v>0</v>
      </c>
      <c r="O200" s="155"/>
    </row>
    <row r="201" spans="1:15" ht="12.75">
      <c r="A201" s="102">
        <v>3211</v>
      </c>
      <c r="B201" s="103" t="s">
        <v>120</v>
      </c>
      <c r="C201" s="114"/>
      <c r="D201" s="127">
        <f t="shared" si="60"/>
        <v>2500</v>
      </c>
      <c r="E201" s="127"/>
      <c r="F201" s="173"/>
      <c r="G201" s="173">
        <v>1000</v>
      </c>
      <c r="H201" s="173"/>
      <c r="I201" s="173"/>
      <c r="J201" s="204"/>
      <c r="K201" s="173">
        <v>1500</v>
      </c>
      <c r="L201" s="204"/>
      <c r="M201" s="120"/>
      <c r="N201" s="120"/>
      <c r="O201" s="155"/>
    </row>
    <row r="202" spans="1:15" ht="12.75">
      <c r="A202" s="102">
        <v>3213</v>
      </c>
      <c r="B202" s="103" t="s">
        <v>121</v>
      </c>
      <c r="C202" s="114"/>
      <c r="D202" s="127">
        <f>SUM(E202:N202)</f>
        <v>2000</v>
      </c>
      <c r="E202" s="173"/>
      <c r="F202" s="201"/>
      <c r="G202" s="173"/>
      <c r="H202" s="201"/>
      <c r="I202" s="173"/>
      <c r="J202" s="204"/>
      <c r="K202" s="173">
        <v>2000</v>
      </c>
      <c r="L202" s="205"/>
      <c r="M202" s="114"/>
      <c r="N202" s="114"/>
      <c r="O202" s="155"/>
    </row>
    <row r="203" spans="1:15" ht="12.75">
      <c r="A203" s="102"/>
      <c r="B203" s="103"/>
      <c r="C203" s="114"/>
      <c r="D203" s="127">
        <f t="shared" si="60"/>
        <v>0</v>
      </c>
      <c r="E203" s="127"/>
      <c r="F203" s="201"/>
      <c r="G203" s="205"/>
      <c r="H203" s="201"/>
      <c r="I203" s="173"/>
      <c r="J203" s="204"/>
      <c r="K203" s="204"/>
      <c r="L203" s="205"/>
      <c r="M203" s="114"/>
      <c r="N203" s="114"/>
      <c r="O203" s="155"/>
    </row>
    <row r="204" spans="1:15" ht="12.75">
      <c r="A204" s="106">
        <v>322</v>
      </c>
      <c r="B204" s="110" t="s">
        <v>25</v>
      </c>
      <c r="C204" s="114"/>
      <c r="D204" s="151">
        <f t="shared" si="60"/>
        <v>228600</v>
      </c>
      <c r="E204" s="180">
        <f>SUM(E205:E208)</f>
        <v>0</v>
      </c>
      <c r="F204" s="200">
        <f aca="true" t="shared" si="62" ref="F204:N204">SUM(F205:F208)</f>
        <v>600</v>
      </c>
      <c r="G204" s="200">
        <f>SUM(G205:G208)</f>
        <v>4000</v>
      </c>
      <c r="H204" s="200">
        <f t="shared" si="62"/>
        <v>0</v>
      </c>
      <c r="I204" s="200">
        <f t="shared" si="62"/>
        <v>42500</v>
      </c>
      <c r="J204" s="203">
        <f t="shared" si="62"/>
        <v>0</v>
      </c>
      <c r="K204" s="200">
        <f t="shared" si="62"/>
        <v>181500</v>
      </c>
      <c r="L204" s="203">
        <f t="shared" si="62"/>
        <v>0</v>
      </c>
      <c r="M204" s="145">
        <f t="shared" si="62"/>
        <v>0</v>
      </c>
      <c r="N204" s="145">
        <f t="shared" si="62"/>
        <v>0</v>
      </c>
      <c r="O204" s="155"/>
    </row>
    <row r="205" spans="1:15" ht="25.5">
      <c r="A205" s="102">
        <v>3221</v>
      </c>
      <c r="B205" s="103" t="s">
        <v>171</v>
      </c>
      <c r="C205" s="114"/>
      <c r="D205" s="127">
        <f t="shared" si="60"/>
        <v>224800</v>
      </c>
      <c r="E205" s="127"/>
      <c r="F205" s="173"/>
      <c r="G205" s="173">
        <v>1300</v>
      </c>
      <c r="H205" s="173">
        <v>0</v>
      </c>
      <c r="I205" s="173">
        <f>42000</f>
        <v>42000</v>
      </c>
      <c r="J205" s="204"/>
      <c r="K205" s="173">
        <f>223500-I205</f>
        <v>181500</v>
      </c>
      <c r="L205" s="204"/>
      <c r="M205" s="120"/>
      <c r="N205" s="120"/>
      <c r="O205" s="155"/>
    </row>
    <row r="206" spans="1:15" ht="25.5">
      <c r="A206" s="102">
        <v>3224</v>
      </c>
      <c r="B206" s="103" t="s">
        <v>139</v>
      </c>
      <c r="C206" s="114"/>
      <c r="D206" s="127">
        <f>SUM(E206:N206)</f>
        <v>2000</v>
      </c>
      <c r="E206" s="127">
        <v>0</v>
      </c>
      <c r="F206" s="173"/>
      <c r="G206" s="173">
        <v>2000</v>
      </c>
      <c r="H206" s="173"/>
      <c r="I206" s="173"/>
      <c r="J206" s="204"/>
      <c r="K206" s="173">
        <v>0</v>
      </c>
      <c r="L206" s="204"/>
      <c r="M206" s="120"/>
      <c r="N206" s="120"/>
      <c r="O206" s="155"/>
    </row>
    <row r="207" spans="1:15" ht="12.75">
      <c r="A207" s="167">
        <v>3223</v>
      </c>
      <c r="B207" s="168" t="s">
        <v>123</v>
      </c>
      <c r="C207" s="114"/>
      <c r="D207" s="127">
        <f>SUM(E207:N207)</f>
        <v>1100</v>
      </c>
      <c r="E207" s="127"/>
      <c r="F207" s="173">
        <v>600</v>
      </c>
      <c r="G207" s="173">
        <v>500</v>
      </c>
      <c r="H207" s="173">
        <v>0</v>
      </c>
      <c r="I207" s="173">
        <v>0</v>
      </c>
      <c r="J207" s="204"/>
      <c r="K207" s="204"/>
      <c r="L207" s="204"/>
      <c r="M207" s="120"/>
      <c r="N207" s="120"/>
      <c r="O207" s="155"/>
    </row>
    <row r="208" spans="1:15" ht="12.75">
      <c r="A208" s="102">
        <v>3225</v>
      </c>
      <c r="B208" s="103" t="s">
        <v>157</v>
      </c>
      <c r="C208" s="114"/>
      <c r="D208" s="127">
        <f t="shared" si="60"/>
        <v>700</v>
      </c>
      <c r="E208" s="127"/>
      <c r="F208" s="201"/>
      <c r="G208" s="202">
        <v>200</v>
      </c>
      <c r="H208" s="201"/>
      <c r="I208" s="173">
        <v>500</v>
      </c>
      <c r="J208" s="204"/>
      <c r="K208" s="204"/>
      <c r="L208" s="205"/>
      <c r="M208" s="114"/>
      <c r="N208" s="114"/>
      <c r="O208" s="155"/>
    </row>
    <row r="209" spans="1:15" ht="12.75">
      <c r="A209" s="106"/>
      <c r="B209" s="110"/>
      <c r="C209" s="114"/>
      <c r="D209" s="187"/>
      <c r="E209" s="127"/>
      <c r="F209" s="201"/>
      <c r="G209" s="205"/>
      <c r="H209" s="205"/>
      <c r="I209" s="201"/>
      <c r="J209" s="205"/>
      <c r="K209" s="204"/>
      <c r="L209" s="205"/>
      <c r="M209" s="114"/>
      <c r="N209" s="114"/>
      <c r="O209" s="155"/>
    </row>
    <row r="210" spans="1:15" ht="12.75">
      <c r="A210" s="106">
        <v>323</v>
      </c>
      <c r="B210" s="110" t="s">
        <v>26</v>
      </c>
      <c r="C210" s="114"/>
      <c r="D210" s="151">
        <f aca="true" t="shared" si="63" ref="D210:D216">SUM(E210:N210)</f>
        <v>54750</v>
      </c>
      <c r="E210" s="180">
        <f>SUM(E211:E217)</f>
        <v>0</v>
      </c>
      <c r="F210" s="200">
        <f>SUM(F211:F217)</f>
        <v>0</v>
      </c>
      <c r="G210" s="200">
        <f>SUM(G211:G217)</f>
        <v>17700</v>
      </c>
      <c r="H210" s="200">
        <f>SUM(H211:H217)</f>
        <v>20000</v>
      </c>
      <c r="I210" s="200">
        <f>SUM(I211:I217)</f>
        <v>8950</v>
      </c>
      <c r="J210" s="203"/>
      <c r="K210" s="200">
        <f>SUM(K211:K217)</f>
        <v>8100</v>
      </c>
      <c r="L210" s="200">
        <f>SUM(L211:L217)</f>
        <v>0</v>
      </c>
      <c r="M210" s="145">
        <f>SUM(M211:M217)</f>
        <v>0</v>
      </c>
      <c r="N210" s="145">
        <f>SUM(N211:N217)</f>
        <v>0</v>
      </c>
      <c r="O210" s="155"/>
    </row>
    <row r="211" spans="1:15" ht="12.75">
      <c r="A211" s="102">
        <v>3231</v>
      </c>
      <c r="B211" s="103" t="s">
        <v>158</v>
      </c>
      <c r="C211" s="114"/>
      <c r="D211" s="127">
        <f t="shared" si="63"/>
        <v>30500</v>
      </c>
      <c r="E211" s="127">
        <v>0</v>
      </c>
      <c r="F211" s="201"/>
      <c r="G211" s="202">
        <v>500</v>
      </c>
      <c r="H211" s="173">
        <v>20000</v>
      </c>
      <c r="I211" s="173">
        <v>1900</v>
      </c>
      <c r="J211" s="204"/>
      <c r="K211" s="173">
        <v>8100</v>
      </c>
      <c r="L211" s="201"/>
      <c r="M211" s="114"/>
      <c r="N211" s="114"/>
      <c r="O211" s="155"/>
    </row>
    <row r="212" spans="1:15" ht="25.5">
      <c r="A212" s="102">
        <v>3232</v>
      </c>
      <c r="B212" s="103" t="s">
        <v>176</v>
      </c>
      <c r="C212" s="114"/>
      <c r="D212" s="127">
        <f t="shared" si="63"/>
        <v>15000</v>
      </c>
      <c r="E212" s="127"/>
      <c r="F212" s="201"/>
      <c r="G212" s="173">
        <v>15000</v>
      </c>
      <c r="H212" s="173">
        <v>0</v>
      </c>
      <c r="I212" s="173"/>
      <c r="J212" s="204"/>
      <c r="K212" s="204"/>
      <c r="L212" s="201"/>
      <c r="M212" s="114"/>
      <c r="N212" s="114"/>
      <c r="O212" s="155"/>
    </row>
    <row r="213" spans="1:15" ht="12.75">
      <c r="A213" s="102">
        <v>3233</v>
      </c>
      <c r="B213" s="103" t="s">
        <v>127</v>
      </c>
      <c r="C213" s="114"/>
      <c r="D213" s="127">
        <f>SUM(E213:N213)</f>
        <v>0</v>
      </c>
      <c r="E213" s="127"/>
      <c r="F213" s="201"/>
      <c r="G213" s="173">
        <v>0</v>
      </c>
      <c r="H213" s="173">
        <v>0</v>
      </c>
      <c r="I213" s="173"/>
      <c r="J213" s="204"/>
      <c r="K213" s="204"/>
      <c r="L213" s="201"/>
      <c r="M213" s="114"/>
      <c r="N213" s="114"/>
      <c r="O213" s="155"/>
    </row>
    <row r="214" spans="1:15" ht="12.75">
      <c r="A214" s="102">
        <v>3235</v>
      </c>
      <c r="B214" s="103" t="s">
        <v>156</v>
      </c>
      <c r="C214" s="114"/>
      <c r="D214" s="127">
        <f t="shared" si="63"/>
        <v>200</v>
      </c>
      <c r="E214" s="127"/>
      <c r="F214" s="201"/>
      <c r="G214" s="202">
        <v>200</v>
      </c>
      <c r="H214" s="204"/>
      <c r="I214" s="173">
        <v>0</v>
      </c>
      <c r="J214" s="204"/>
      <c r="K214" s="204"/>
      <c r="L214" s="201"/>
      <c r="M214" s="114"/>
      <c r="N214" s="114"/>
      <c r="O214" s="155"/>
    </row>
    <row r="215" spans="1:15" ht="12.75">
      <c r="A215" s="102">
        <v>3237</v>
      </c>
      <c r="B215" s="103" t="s">
        <v>131</v>
      </c>
      <c r="C215" s="114"/>
      <c r="D215" s="127">
        <f t="shared" si="63"/>
        <v>500</v>
      </c>
      <c r="E215" s="127"/>
      <c r="F215" s="201"/>
      <c r="G215" s="173">
        <v>500</v>
      </c>
      <c r="H215" s="204"/>
      <c r="I215" s="173">
        <v>0</v>
      </c>
      <c r="J215" s="204"/>
      <c r="K215" s="204"/>
      <c r="L215" s="201"/>
      <c r="M215" s="114"/>
      <c r="N215" s="114"/>
      <c r="O215" s="155"/>
    </row>
    <row r="216" spans="1:15" ht="12.75">
      <c r="A216" s="102">
        <v>3239</v>
      </c>
      <c r="B216" s="103" t="s">
        <v>133</v>
      </c>
      <c r="C216" s="114"/>
      <c r="D216" s="127">
        <f t="shared" si="63"/>
        <v>8550</v>
      </c>
      <c r="E216" s="127"/>
      <c r="F216" s="173"/>
      <c r="G216" s="173">
        <v>1500</v>
      </c>
      <c r="H216" s="204"/>
      <c r="I216" s="173">
        <v>7050</v>
      </c>
      <c r="J216" s="204"/>
      <c r="K216" s="204"/>
      <c r="L216" s="202"/>
      <c r="M216" s="114"/>
      <c r="N216" s="114"/>
      <c r="O216" s="155"/>
    </row>
    <row r="217" spans="1:15" ht="12.75">
      <c r="A217" s="114"/>
      <c r="B217" s="114"/>
      <c r="C217" s="114"/>
      <c r="D217" s="187"/>
      <c r="E217" s="127"/>
      <c r="F217" s="201"/>
      <c r="G217" s="205"/>
      <c r="H217" s="204"/>
      <c r="I217" s="173"/>
      <c r="J217" s="204"/>
      <c r="K217" s="204"/>
      <c r="L217" s="201"/>
      <c r="M217" s="114"/>
      <c r="N217" s="114"/>
      <c r="O217" s="155"/>
    </row>
    <row r="218" spans="1:15" ht="25.5">
      <c r="A218" s="106">
        <v>329</v>
      </c>
      <c r="B218" s="110" t="s">
        <v>119</v>
      </c>
      <c r="C218" s="114"/>
      <c r="D218" s="151">
        <f aca="true" t="shared" si="64" ref="D218:D242">SUM(E218:N218)</f>
        <v>26300</v>
      </c>
      <c r="E218" s="180">
        <f aca="true" t="shared" si="65" ref="E218:N218">SUM(E219:E222)</f>
        <v>0</v>
      </c>
      <c r="F218" s="200">
        <f t="shared" si="65"/>
        <v>1400</v>
      </c>
      <c r="G218" s="200">
        <f t="shared" si="65"/>
        <v>2500</v>
      </c>
      <c r="H218" s="200">
        <f>SUM(H219:H222)</f>
        <v>18900</v>
      </c>
      <c r="I218" s="200">
        <f t="shared" si="65"/>
        <v>680</v>
      </c>
      <c r="J218" s="203">
        <f t="shared" si="65"/>
        <v>0</v>
      </c>
      <c r="K218" s="200">
        <f t="shared" si="65"/>
        <v>2320</v>
      </c>
      <c r="L218" s="200">
        <f t="shared" si="65"/>
        <v>500</v>
      </c>
      <c r="M218" s="145">
        <f t="shared" si="65"/>
        <v>0</v>
      </c>
      <c r="N218" s="145">
        <f t="shared" si="65"/>
        <v>0</v>
      </c>
      <c r="O218" s="155"/>
    </row>
    <row r="219" spans="1:15" ht="12.75">
      <c r="A219" s="102">
        <v>3292</v>
      </c>
      <c r="B219" s="103" t="s">
        <v>134</v>
      </c>
      <c r="C219" s="114"/>
      <c r="D219" s="127">
        <f t="shared" si="64"/>
        <v>13900</v>
      </c>
      <c r="E219" s="127">
        <v>0</v>
      </c>
      <c r="F219" s="205"/>
      <c r="G219" s="205"/>
      <c r="H219" s="173">
        <v>13900</v>
      </c>
      <c r="I219" s="173"/>
      <c r="J219" s="204"/>
      <c r="K219" s="173">
        <v>0</v>
      </c>
      <c r="L219" s="205"/>
      <c r="M219" s="114"/>
      <c r="N219" s="114"/>
      <c r="O219" s="155"/>
    </row>
    <row r="220" spans="1:15" ht="12.75">
      <c r="A220" s="102">
        <v>3293</v>
      </c>
      <c r="B220" s="103" t="s">
        <v>135</v>
      </c>
      <c r="C220" s="114"/>
      <c r="D220" s="127">
        <f t="shared" si="64"/>
        <v>1000</v>
      </c>
      <c r="E220" s="173">
        <v>0</v>
      </c>
      <c r="F220" s="204"/>
      <c r="G220" s="173">
        <v>500</v>
      </c>
      <c r="H220" s="173">
        <v>0</v>
      </c>
      <c r="I220" s="173"/>
      <c r="J220" s="204"/>
      <c r="K220" s="173">
        <v>500</v>
      </c>
      <c r="L220" s="204"/>
      <c r="M220" s="120"/>
      <c r="N220" s="120"/>
      <c r="O220" s="155"/>
    </row>
    <row r="221" spans="1:15" ht="25.5">
      <c r="A221" s="102">
        <v>3299</v>
      </c>
      <c r="B221" s="103" t="s">
        <v>119</v>
      </c>
      <c r="C221" s="114"/>
      <c r="D221" s="127">
        <f t="shared" si="64"/>
        <v>11400</v>
      </c>
      <c r="E221" s="127"/>
      <c r="F221" s="173">
        <v>1400</v>
      </c>
      <c r="G221" s="173">
        <v>2000</v>
      </c>
      <c r="H221" s="173">
        <v>5000</v>
      </c>
      <c r="I221" s="173">
        <v>680</v>
      </c>
      <c r="J221" s="204"/>
      <c r="K221" s="204">
        <f>2500-I221</f>
        <v>1820</v>
      </c>
      <c r="L221" s="202">
        <v>500</v>
      </c>
      <c r="M221" s="114"/>
      <c r="N221" s="114"/>
      <c r="O221" s="155"/>
    </row>
    <row r="222" spans="1:15" ht="12.75">
      <c r="A222" s="114"/>
      <c r="B222" s="114"/>
      <c r="C222" s="114"/>
      <c r="D222" s="127">
        <f t="shared" si="64"/>
        <v>0</v>
      </c>
      <c r="E222" s="127"/>
      <c r="F222" s="187"/>
      <c r="G222" s="187"/>
      <c r="H222" s="127"/>
      <c r="I222" s="127"/>
      <c r="J222" s="127"/>
      <c r="K222" s="127"/>
      <c r="L222" s="187"/>
      <c r="M222" s="114"/>
      <c r="N222" s="114"/>
      <c r="O222" s="155"/>
    </row>
    <row r="223" spans="1:15" ht="12.75">
      <c r="A223" s="116">
        <v>34</v>
      </c>
      <c r="B223" s="117" t="s">
        <v>173</v>
      </c>
      <c r="C223" s="123"/>
      <c r="D223" s="186">
        <f>SUM(E223:L223)</f>
        <v>1000</v>
      </c>
      <c r="E223" s="186">
        <f>E224</f>
        <v>0</v>
      </c>
      <c r="F223" s="186">
        <f aca="true" t="shared" si="66" ref="F223:N223">F224</f>
        <v>0</v>
      </c>
      <c r="G223" s="186">
        <f>G224</f>
        <v>1000</v>
      </c>
      <c r="H223" s="186">
        <f t="shared" si="66"/>
        <v>0</v>
      </c>
      <c r="I223" s="186">
        <f t="shared" si="66"/>
        <v>0</v>
      </c>
      <c r="J223" s="186">
        <f t="shared" si="66"/>
        <v>0</v>
      </c>
      <c r="K223" s="186">
        <f t="shared" si="66"/>
        <v>0</v>
      </c>
      <c r="L223" s="186">
        <f t="shared" si="66"/>
        <v>0</v>
      </c>
      <c r="M223" s="123">
        <f t="shared" si="66"/>
        <v>0</v>
      </c>
      <c r="N223" s="123">
        <f t="shared" si="66"/>
        <v>0</v>
      </c>
      <c r="O223" s="155"/>
    </row>
    <row r="224" spans="1:15" ht="25.5">
      <c r="A224" s="106">
        <v>343</v>
      </c>
      <c r="B224" s="110" t="s">
        <v>119</v>
      </c>
      <c r="C224" s="114"/>
      <c r="D224" s="151">
        <f t="shared" si="64"/>
        <v>1000</v>
      </c>
      <c r="E224" s="180">
        <f>SUM(E225:E226)</f>
        <v>0</v>
      </c>
      <c r="F224" s="180">
        <f>SUM(F225:F226)</f>
        <v>0</v>
      </c>
      <c r="G224" s="180">
        <f>SUM(G225:G226)</f>
        <v>1000</v>
      </c>
      <c r="H224" s="180">
        <f aca="true" t="shared" si="67" ref="H224:N224">SUM(H225:H226)</f>
        <v>0</v>
      </c>
      <c r="I224" s="180">
        <f t="shared" si="67"/>
        <v>0</v>
      </c>
      <c r="J224" s="180">
        <f t="shared" si="67"/>
        <v>0</v>
      </c>
      <c r="K224" s="180">
        <f t="shared" si="67"/>
        <v>0</v>
      </c>
      <c r="L224" s="180">
        <f t="shared" si="67"/>
        <v>0</v>
      </c>
      <c r="M224" s="145">
        <f t="shared" si="67"/>
        <v>0</v>
      </c>
      <c r="N224" s="145">
        <f t="shared" si="67"/>
        <v>0</v>
      </c>
      <c r="O224" s="155"/>
    </row>
    <row r="225" spans="1:15" ht="25.5">
      <c r="A225" s="102">
        <v>3431</v>
      </c>
      <c r="B225" s="103" t="s">
        <v>172</v>
      </c>
      <c r="C225" s="114"/>
      <c r="D225" s="127">
        <f t="shared" si="64"/>
        <v>900</v>
      </c>
      <c r="E225" s="127">
        <v>0</v>
      </c>
      <c r="F225" s="187"/>
      <c r="G225" s="173">
        <v>900</v>
      </c>
      <c r="H225" s="127">
        <v>0</v>
      </c>
      <c r="I225" s="127"/>
      <c r="J225" s="127"/>
      <c r="K225" s="127">
        <v>0</v>
      </c>
      <c r="L225" s="187"/>
      <c r="M225" s="114"/>
      <c r="N225" s="114"/>
      <c r="O225" s="155"/>
    </row>
    <row r="226" spans="1:15" ht="12.75">
      <c r="A226" s="167">
        <v>3433</v>
      </c>
      <c r="B226" s="168" t="s">
        <v>181</v>
      </c>
      <c r="C226" s="169"/>
      <c r="D226" s="127">
        <f t="shared" si="64"/>
        <v>100</v>
      </c>
      <c r="E226" s="165"/>
      <c r="F226" s="190"/>
      <c r="G226" s="173">
        <v>100</v>
      </c>
      <c r="H226" s="127"/>
      <c r="I226" s="127"/>
      <c r="J226" s="127"/>
      <c r="K226" s="127"/>
      <c r="L226" s="187"/>
      <c r="M226" s="114"/>
      <c r="N226" s="114"/>
      <c r="O226" s="155"/>
    </row>
    <row r="227" spans="1:15" ht="12.75">
      <c r="A227" s="116">
        <v>38</v>
      </c>
      <c r="B227" s="117" t="s">
        <v>178</v>
      </c>
      <c r="C227" s="123"/>
      <c r="D227" s="186">
        <f>SUM(E227:N227)</f>
        <v>0</v>
      </c>
      <c r="E227" s="186">
        <f>E228</f>
        <v>0</v>
      </c>
      <c r="F227" s="186">
        <f aca="true" t="shared" si="68" ref="F227:L227">F228</f>
        <v>0</v>
      </c>
      <c r="G227" s="186">
        <f t="shared" si="68"/>
        <v>0</v>
      </c>
      <c r="H227" s="186">
        <f t="shared" si="68"/>
        <v>0</v>
      </c>
      <c r="I227" s="186">
        <f t="shared" si="68"/>
        <v>0</v>
      </c>
      <c r="J227" s="186">
        <f t="shared" si="68"/>
        <v>0</v>
      </c>
      <c r="K227" s="186">
        <f t="shared" si="68"/>
        <v>0</v>
      </c>
      <c r="L227" s="186">
        <f t="shared" si="68"/>
        <v>0</v>
      </c>
      <c r="M227" s="123">
        <f>M248+M253+M259</f>
        <v>0</v>
      </c>
      <c r="N227" s="123">
        <f>N248+N253+N259</f>
        <v>0</v>
      </c>
      <c r="O227" s="155"/>
    </row>
    <row r="228" spans="1:15" ht="12.75">
      <c r="A228" s="106">
        <v>381</v>
      </c>
      <c r="B228" s="110" t="s">
        <v>179</v>
      </c>
      <c r="C228" s="114"/>
      <c r="D228" s="151">
        <f>SUM(E228:N228)</f>
        <v>0</v>
      </c>
      <c r="E228" s="180">
        <f>SUM(E229:E231)</f>
        <v>0</v>
      </c>
      <c r="F228" s="180">
        <f>SUM(F229:F231)</f>
        <v>0</v>
      </c>
      <c r="G228" s="180">
        <f>SUM(G229:G231)</f>
        <v>0</v>
      </c>
      <c r="H228" s="180">
        <f aca="true" t="shared" si="69" ref="H228:N228">SUM(H229:H231)</f>
        <v>0</v>
      </c>
      <c r="I228" s="180">
        <f t="shared" si="69"/>
        <v>0</v>
      </c>
      <c r="J228" s="180">
        <f t="shared" si="69"/>
        <v>0</v>
      </c>
      <c r="K228" s="180">
        <f t="shared" si="69"/>
        <v>0</v>
      </c>
      <c r="L228" s="180">
        <f t="shared" si="69"/>
        <v>0</v>
      </c>
      <c r="M228" s="145">
        <f t="shared" si="69"/>
        <v>0</v>
      </c>
      <c r="N228" s="145">
        <f t="shared" si="69"/>
        <v>0</v>
      </c>
      <c r="O228" s="155"/>
    </row>
    <row r="229" spans="1:15" ht="12.75">
      <c r="A229" s="102">
        <v>3811</v>
      </c>
      <c r="B229" s="103" t="s">
        <v>180</v>
      </c>
      <c r="C229" s="114"/>
      <c r="D229" s="127">
        <f>SUM(E229:N229)</f>
        <v>0</v>
      </c>
      <c r="E229" s="127">
        <v>0</v>
      </c>
      <c r="F229" s="187"/>
      <c r="G229" s="165">
        <v>0</v>
      </c>
      <c r="H229" s="127">
        <v>0</v>
      </c>
      <c r="I229" s="127"/>
      <c r="J229" s="127"/>
      <c r="K229" s="127">
        <v>0</v>
      </c>
      <c r="L229" s="187"/>
      <c r="M229" s="114"/>
      <c r="N229" s="114"/>
      <c r="O229" s="155"/>
    </row>
    <row r="230" spans="1:15" ht="12.75">
      <c r="A230" s="167"/>
      <c r="B230" s="168"/>
      <c r="C230" s="169"/>
      <c r="D230" s="127">
        <f>SUM(E230:N230)</f>
        <v>0</v>
      </c>
      <c r="E230" s="165"/>
      <c r="F230" s="190"/>
      <c r="G230" s="165"/>
      <c r="H230" s="127"/>
      <c r="I230" s="127"/>
      <c r="J230" s="127"/>
      <c r="K230" s="127"/>
      <c r="L230" s="187"/>
      <c r="M230" s="114"/>
      <c r="N230" s="114"/>
      <c r="O230" s="155"/>
    </row>
    <row r="231" spans="1:15" ht="12.75">
      <c r="A231" s="114"/>
      <c r="B231" s="114"/>
      <c r="C231" s="114"/>
      <c r="D231" s="127">
        <f t="shared" si="64"/>
        <v>0</v>
      </c>
      <c r="E231" s="127"/>
      <c r="F231" s="187"/>
      <c r="G231" s="187"/>
      <c r="H231" s="127"/>
      <c r="I231" s="127"/>
      <c r="J231" s="127"/>
      <c r="K231" s="127"/>
      <c r="L231" s="187"/>
      <c r="M231" s="114"/>
      <c r="N231" s="114"/>
      <c r="O231" s="155"/>
    </row>
    <row r="232" spans="1:15" ht="25.5">
      <c r="A232" s="121">
        <v>4</v>
      </c>
      <c r="B232" s="122" t="s">
        <v>29</v>
      </c>
      <c r="C232" s="114"/>
      <c r="D232" s="186">
        <f t="shared" si="64"/>
        <v>83800</v>
      </c>
      <c r="E232" s="186">
        <f aca="true" t="shared" si="70" ref="E232:L232">E233</f>
        <v>0</v>
      </c>
      <c r="F232" s="186">
        <f t="shared" si="70"/>
        <v>1000</v>
      </c>
      <c r="G232" s="186">
        <f t="shared" si="70"/>
        <v>10300</v>
      </c>
      <c r="H232" s="186">
        <f t="shared" si="70"/>
        <v>0</v>
      </c>
      <c r="I232" s="186">
        <f t="shared" si="70"/>
        <v>3500</v>
      </c>
      <c r="J232" s="186">
        <f t="shared" si="70"/>
        <v>0</v>
      </c>
      <c r="K232" s="186">
        <f t="shared" si="70"/>
        <v>69000</v>
      </c>
      <c r="L232" s="186">
        <f t="shared" si="70"/>
        <v>0</v>
      </c>
      <c r="M232" s="123">
        <f>M233</f>
        <v>0</v>
      </c>
      <c r="N232" s="123">
        <f>N233</f>
        <v>0</v>
      </c>
      <c r="O232" s="155"/>
    </row>
    <row r="233" spans="1:15" ht="38.25">
      <c r="A233" s="116">
        <v>42</v>
      </c>
      <c r="B233" s="117" t="s">
        <v>145</v>
      </c>
      <c r="C233" s="114"/>
      <c r="D233" s="150">
        <f t="shared" si="64"/>
        <v>83800</v>
      </c>
      <c r="E233" s="150">
        <f aca="true" t="shared" si="71" ref="E233:N233">E234+E236+E242</f>
        <v>0</v>
      </c>
      <c r="F233" s="150">
        <f>F234+F236+F242</f>
        <v>1000</v>
      </c>
      <c r="G233" s="150">
        <f t="shared" si="71"/>
        <v>10300</v>
      </c>
      <c r="H233" s="150">
        <f t="shared" si="71"/>
        <v>0</v>
      </c>
      <c r="I233" s="150">
        <f t="shared" si="71"/>
        <v>3500</v>
      </c>
      <c r="J233" s="150">
        <f t="shared" si="71"/>
        <v>0</v>
      </c>
      <c r="K233" s="150">
        <f t="shared" si="71"/>
        <v>69000</v>
      </c>
      <c r="L233" s="150">
        <f t="shared" si="71"/>
        <v>0</v>
      </c>
      <c r="M233" s="118">
        <f t="shared" si="71"/>
        <v>0</v>
      </c>
      <c r="N233" s="118">
        <f t="shared" si="71"/>
        <v>0</v>
      </c>
      <c r="O233" s="155"/>
    </row>
    <row r="234" spans="1:15" ht="12.75">
      <c r="A234" s="106">
        <v>421</v>
      </c>
      <c r="B234" s="110" t="s">
        <v>146</v>
      </c>
      <c r="C234" s="114"/>
      <c r="D234" s="151">
        <f t="shared" si="64"/>
        <v>0</v>
      </c>
      <c r="E234" s="151">
        <f aca="true" t="shared" si="72" ref="E234:L234">E235</f>
        <v>0</v>
      </c>
      <c r="F234" s="151">
        <f t="shared" si="72"/>
        <v>0</v>
      </c>
      <c r="G234" s="151">
        <f t="shared" si="72"/>
        <v>0</v>
      </c>
      <c r="H234" s="151">
        <f t="shared" si="72"/>
        <v>0</v>
      </c>
      <c r="I234" s="151">
        <f t="shared" si="72"/>
        <v>0</v>
      </c>
      <c r="J234" s="151">
        <f t="shared" si="72"/>
        <v>0</v>
      </c>
      <c r="K234" s="151">
        <f t="shared" si="72"/>
        <v>0</v>
      </c>
      <c r="L234" s="151">
        <f t="shared" si="72"/>
        <v>0</v>
      </c>
      <c r="M234" s="119">
        <f>M235+M236+M237</f>
        <v>0</v>
      </c>
      <c r="N234" s="119">
        <f>N235+N236+N237</f>
        <v>0</v>
      </c>
      <c r="O234" s="155"/>
    </row>
    <row r="235" spans="1:15" ht="12.75">
      <c r="A235" s="102">
        <v>4212</v>
      </c>
      <c r="B235" s="103" t="s">
        <v>167</v>
      </c>
      <c r="C235" s="114"/>
      <c r="D235" s="127">
        <f t="shared" si="64"/>
        <v>0</v>
      </c>
      <c r="E235" s="127"/>
      <c r="F235" s="127"/>
      <c r="G235" s="127"/>
      <c r="H235" s="127"/>
      <c r="I235" s="127"/>
      <c r="J235" s="127"/>
      <c r="K235" s="127"/>
      <c r="L235" s="127"/>
      <c r="M235" s="120"/>
      <c r="N235" s="120"/>
      <c r="O235" s="155"/>
    </row>
    <row r="236" spans="1:15" ht="12.75">
      <c r="A236" s="106">
        <v>422</v>
      </c>
      <c r="B236" s="110" t="s">
        <v>146</v>
      </c>
      <c r="C236" s="114"/>
      <c r="D236" s="151">
        <f t="shared" si="64"/>
        <v>13000</v>
      </c>
      <c r="E236" s="151">
        <f aca="true" t="shared" si="73" ref="E236:L236">SUM(E237:E241)</f>
        <v>0</v>
      </c>
      <c r="F236" s="151">
        <f t="shared" si="73"/>
        <v>1000</v>
      </c>
      <c r="G236" s="151">
        <f>SUM(G237:G241)</f>
        <v>10000</v>
      </c>
      <c r="H236" s="151">
        <f t="shared" si="73"/>
        <v>0</v>
      </c>
      <c r="I236" s="151">
        <f t="shared" si="73"/>
        <v>1500</v>
      </c>
      <c r="J236" s="151">
        <f t="shared" si="73"/>
        <v>0</v>
      </c>
      <c r="K236" s="151">
        <f t="shared" si="73"/>
        <v>500</v>
      </c>
      <c r="L236" s="151">
        <f t="shared" si="73"/>
        <v>0</v>
      </c>
      <c r="M236" s="119">
        <f>M237+M238+M241</f>
        <v>0</v>
      </c>
      <c r="N236" s="119">
        <f>N237+N238+N241</f>
        <v>0</v>
      </c>
      <c r="O236" s="155"/>
    </row>
    <row r="237" spans="1:15" ht="12.75">
      <c r="A237" s="102">
        <v>4221</v>
      </c>
      <c r="B237" s="103" t="s">
        <v>147</v>
      </c>
      <c r="C237" s="114"/>
      <c r="D237" s="127">
        <f t="shared" si="64"/>
        <v>13000</v>
      </c>
      <c r="E237" s="127"/>
      <c r="F237" s="173">
        <v>1000</v>
      </c>
      <c r="G237" s="173">
        <v>10000</v>
      </c>
      <c r="H237" s="127"/>
      <c r="I237" s="127">
        <v>1500</v>
      </c>
      <c r="J237" s="127"/>
      <c r="K237" s="173">
        <v>500</v>
      </c>
      <c r="L237" s="127"/>
      <c r="M237" s="120"/>
      <c r="N237" s="120"/>
      <c r="O237" s="155"/>
    </row>
    <row r="238" spans="1:15" ht="12.75">
      <c r="A238" s="102">
        <v>4222</v>
      </c>
      <c r="B238" s="103" t="s">
        <v>148</v>
      </c>
      <c r="C238" s="114"/>
      <c r="D238" s="127">
        <f t="shared" si="64"/>
        <v>0</v>
      </c>
      <c r="E238" s="127"/>
      <c r="F238" s="127">
        <v>0</v>
      </c>
      <c r="G238" s="127"/>
      <c r="H238" s="127"/>
      <c r="I238" s="127">
        <v>0</v>
      </c>
      <c r="J238" s="127"/>
      <c r="K238" s="127"/>
      <c r="L238" s="127">
        <v>0</v>
      </c>
      <c r="M238" s="120"/>
      <c r="N238" s="120"/>
      <c r="O238" s="155"/>
    </row>
    <row r="239" spans="1:15" ht="12.75">
      <c r="A239" s="102">
        <v>4223</v>
      </c>
      <c r="B239" s="103" t="s">
        <v>161</v>
      </c>
      <c r="C239" s="114"/>
      <c r="D239" s="127">
        <f t="shared" si="64"/>
        <v>0</v>
      </c>
      <c r="E239" s="127">
        <v>0</v>
      </c>
      <c r="F239" s="187"/>
      <c r="G239" s="173">
        <v>0</v>
      </c>
      <c r="H239" s="127">
        <v>0</v>
      </c>
      <c r="I239" s="127"/>
      <c r="J239" s="127"/>
      <c r="K239" s="127">
        <v>0</v>
      </c>
      <c r="L239" s="187"/>
      <c r="M239" s="114"/>
      <c r="N239" s="114"/>
      <c r="O239" s="155"/>
    </row>
    <row r="240" spans="1:15" ht="12.75">
      <c r="A240" s="102">
        <v>4226</v>
      </c>
      <c r="B240" s="103" t="s">
        <v>162</v>
      </c>
      <c r="C240" s="114"/>
      <c r="D240" s="127">
        <f t="shared" si="64"/>
        <v>0</v>
      </c>
      <c r="E240" s="127"/>
      <c r="F240" s="187"/>
      <c r="G240" s="187"/>
      <c r="H240" s="127"/>
      <c r="I240" s="127"/>
      <c r="J240" s="127"/>
      <c r="K240" s="127"/>
      <c r="L240" s="127"/>
      <c r="M240" s="114"/>
      <c r="N240" s="114"/>
      <c r="O240" s="155"/>
    </row>
    <row r="241" spans="1:15" ht="25.5">
      <c r="A241" s="102">
        <v>4227</v>
      </c>
      <c r="B241" s="103" t="s">
        <v>149</v>
      </c>
      <c r="C241" s="114"/>
      <c r="D241" s="127">
        <f t="shared" si="64"/>
        <v>0</v>
      </c>
      <c r="E241" s="127"/>
      <c r="F241" s="127">
        <v>0</v>
      </c>
      <c r="G241" s="173">
        <v>0</v>
      </c>
      <c r="H241" s="127"/>
      <c r="I241" s="127">
        <v>0</v>
      </c>
      <c r="J241" s="173">
        <v>0</v>
      </c>
      <c r="K241" s="127"/>
      <c r="L241" s="127">
        <v>0</v>
      </c>
      <c r="M241" s="120"/>
      <c r="N241" s="120"/>
      <c r="O241" s="155"/>
    </row>
    <row r="242" spans="1:15" ht="25.5">
      <c r="A242" s="106">
        <v>424</v>
      </c>
      <c r="B242" s="110" t="s">
        <v>150</v>
      </c>
      <c r="C242" s="114"/>
      <c r="D242" s="151">
        <f t="shared" si="64"/>
        <v>70800</v>
      </c>
      <c r="E242" s="151">
        <f aca="true" t="shared" si="74" ref="E242:N242">E243</f>
        <v>0</v>
      </c>
      <c r="F242" s="151">
        <f t="shared" si="74"/>
        <v>0</v>
      </c>
      <c r="G242" s="151">
        <f t="shared" si="74"/>
        <v>300</v>
      </c>
      <c r="H242" s="151">
        <f t="shared" si="74"/>
        <v>0</v>
      </c>
      <c r="I242" s="151">
        <f t="shared" si="74"/>
        <v>2000</v>
      </c>
      <c r="J242" s="151">
        <f t="shared" si="74"/>
        <v>0</v>
      </c>
      <c r="K242" s="151">
        <f t="shared" si="74"/>
        <v>68500</v>
      </c>
      <c r="L242" s="151">
        <f t="shared" si="74"/>
        <v>0</v>
      </c>
      <c r="M242" s="119">
        <f t="shared" si="74"/>
        <v>0</v>
      </c>
      <c r="N242" s="119">
        <f t="shared" si="74"/>
        <v>0</v>
      </c>
      <c r="O242" s="155"/>
    </row>
    <row r="243" spans="1:15" ht="12.75">
      <c r="A243" s="102">
        <v>4241</v>
      </c>
      <c r="B243" s="103" t="s">
        <v>151</v>
      </c>
      <c r="C243" s="114"/>
      <c r="D243" s="127">
        <f>SUM(E243:N243)</f>
        <v>70800</v>
      </c>
      <c r="E243" s="127"/>
      <c r="F243" s="127"/>
      <c r="G243" s="173">
        <v>300</v>
      </c>
      <c r="H243" s="127"/>
      <c r="I243" s="173">
        <v>2000</v>
      </c>
      <c r="J243" s="173"/>
      <c r="K243" s="173">
        <v>68500</v>
      </c>
      <c r="L243" s="127"/>
      <c r="M243" s="120"/>
      <c r="N243" s="120"/>
      <c r="O243" s="155"/>
    </row>
    <row r="244" spans="1:15" ht="12.75">
      <c r="A244" s="114"/>
      <c r="B244" s="114"/>
      <c r="C244" s="114"/>
      <c r="D244" s="127">
        <f>SUM(E244:N244)</f>
        <v>0</v>
      </c>
      <c r="E244" s="187"/>
      <c r="F244" s="187"/>
      <c r="G244" s="187"/>
      <c r="H244" s="187"/>
      <c r="I244" s="187"/>
      <c r="J244" s="187"/>
      <c r="K244" s="187"/>
      <c r="L244" s="187"/>
      <c r="M244" s="114"/>
      <c r="N244" s="114"/>
      <c r="O244" s="155"/>
    </row>
    <row r="245" spans="1:14" ht="36">
      <c r="A245" s="128" t="s">
        <v>85</v>
      </c>
      <c r="B245" s="128" t="s">
        <v>84</v>
      </c>
      <c r="C245" s="128" t="s">
        <v>86</v>
      </c>
      <c r="D245" s="189">
        <f>D246</f>
        <v>7445400</v>
      </c>
      <c r="E245" s="189">
        <f aca="true" t="shared" si="75" ref="E245:N245">E246</f>
        <v>0</v>
      </c>
      <c r="F245" s="189">
        <f t="shared" si="75"/>
        <v>0</v>
      </c>
      <c r="G245" s="189"/>
      <c r="H245" s="189">
        <f t="shared" si="75"/>
        <v>0</v>
      </c>
      <c r="I245" s="189">
        <f t="shared" si="75"/>
        <v>0</v>
      </c>
      <c r="J245" s="189"/>
      <c r="K245" s="189">
        <f t="shared" si="75"/>
        <v>7445400</v>
      </c>
      <c r="L245" s="189">
        <f t="shared" si="75"/>
        <v>0</v>
      </c>
      <c r="M245" s="133">
        <f t="shared" si="75"/>
        <v>0</v>
      </c>
      <c r="N245" s="133">
        <f t="shared" si="75"/>
        <v>0</v>
      </c>
    </row>
    <row r="246" spans="1:14" ht="12.75">
      <c r="A246" s="121">
        <v>3</v>
      </c>
      <c r="B246" s="122" t="s">
        <v>82</v>
      </c>
      <c r="C246" s="123"/>
      <c r="D246" s="186">
        <f>SUM(E246:N246)</f>
        <v>7445400</v>
      </c>
      <c r="E246" s="186">
        <f aca="true" t="shared" si="76" ref="E246:J246">E247+E257+E269</f>
        <v>0</v>
      </c>
      <c r="F246" s="186">
        <f t="shared" si="76"/>
        <v>0</v>
      </c>
      <c r="G246" s="186">
        <f t="shared" si="76"/>
        <v>0</v>
      </c>
      <c r="H246" s="186">
        <f t="shared" si="76"/>
        <v>0</v>
      </c>
      <c r="I246" s="186">
        <f t="shared" si="76"/>
        <v>0</v>
      </c>
      <c r="J246" s="186">
        <f t="shared" si="76"/>
        <v>0</v>
      </c>
      <c r="K246" s="186">
        <f>K247+K257+K269</f>
        <v>7445400</v>
      </c>
      <c r="L246" s="186">
        <f>L247+L257+L269</f>
        <v>0</v>
      </c>
      <c r="M246" s="123">
        <f>M247+M257</f>
        <v>0</v>
      </c>
      <c r="N246" s="123"/>
    </row>
    <row r="247" spans="1:14" ht="12.75">
      <c r="A247" s="116">
        <v>31</v>
      </c>
      <c r="B247" s="117" t="s">
        <v>19</v>
      </c>
      <c r="C247" s="118"/>
      <c r="D247" s="150">
        <f>SUM(E247:N247)</f>
        <v>7225000</v>
      </c>
      <c r="E247" s="150">
        <f aca="true" t="shared" si="77" ref="E247:M247">E248+E252+E254</f>
        <v>0</v>
      </c>
      <c r="F247" s="150">
        <f t="shared" si="77"/>
        <v>0</v>
      </c>
      <c r="G247" s="150"/>
      <c r="H247" s="150">
        <f t="shared" si="77"/>
        <v>0</v>
      </c>
      <c r="I247" s="150">
        <f t="shared" si="77"/>
        <v>0</v>
      </c>
      <c r="J247" s="150"/>
      <c r="K247" s="150">
        <f>K248+K252+K254</f>
        <v>7225000</v>
      </c>
      <c r="L247" s="150">
        <f t="shared" si="77"/>
        <v>0</v>
      </c>
      <c r="M247" s="118">
        <f t="shared" si="77"/>
        <v>0</v>
      </c>
      <c r="N247" s="118"/>
    </row>
    <row r="248" spans="1:14" ht="12.75">
      <c r="A248" s="106">
        <v>311</v>
      </c>
      <c r="B248" s="110" t="s">
        <v>20</v>
      </c>
      <c r="C248" s="119"/>
      <c r="D248" s="151">
        <f>SUM(E248:N248)</f>
        <v>6000000</v>
      </c>
      <c r="E248" s="151">
        <f aca="true" t="shared" si="78" ref="E248:M248">E249+E250+E251</f>
        <v>0</v>
      </c>
      <c r="F248" s="151">
        <f t="shared" si="78"/>
        <v>0</v>
      </c>
      <c r="G248" s="151"/>
      <c r="H248" s="151">
        <f t="shared" si="78"/>
        <v>0</v>
      </c>
      <c r="I248" s="151">
        <f t="shared" si="78"/>
        <v>0</v>
      </c>
      <c r="J248" s="151"/>
      <c r="K248" s="151">
        <f>K249+K250+K251</f>
        <v>6000000</v>
      </c>
      <c r="L248" s="151">
        <f t="shared" si="78"/>
        <v>0</v>
      </c>
      <c r="M248" s="119">
        <f t="shared" si="78"/>
        <v>0</v>
      </c>
      <c r="N248" s="119"/>
    </row>
    <row r="249" spans="1:14" ht="12.75">
      <c r="A249" s="102">
        <v>3111</v>
      </c>
      <c r="B249" s="103" t="s">
        <v>113</v>
      </c>
      <c r="C249" s="120"/>
      <c r="D249" s="127">
        <f>SUM(E249:N249)</f>
        <v>6000000</v>
      </c>
      <c r="E249" s="127"/>
      <c r="F249" s="127"/>
      <c r="G249" s="127"/>
      <c r="H249" s="127"/>
      <c r="I249" s="127"/>
      <c r="J249" s="127"/>
      <c r="K249" s="173">
        <v>6000000</v>
      </c>
      <c r="L249" s="127"/>
      <c r="M249" s="120"/>
      <c r="N249" s="120"/>
    </row>
    <row r="250" spans="1:14" ht="12.75">
      <c r="A250" s="102">
        <v>3113</v>
      </c>
      <c r="B250" s="103" t="s">
        <v>114</v>
      </c>
      <c r="C250" s="120"/>
      <c r="D250" s="127">
        <f aca="true" t="shared" si="79" ref="D250:D256">SUM(E250:N250)</f>
        <v>0</v>
      </c>
      <c r="E250" s="127"/>
      <c r="F250" s="127"/>
      <c r="G250" s="127"/>
      <c r="H250" s="127"/>
      <c r="I250" s="127"/>
      <c r="J250" s="127"/>
      <c r="K250" s="127"/>
      <c r="L250" s="127"/>
      <c r="M250" s="120"/>
      <c r="N250" s="120"/>
    </row>
    <row r="251" spans="1:14" ht="12.75">
      <c r="A251" s="102">
        <v>3114</v>
      </c>
      <c r="B251" s="103" t="s">
        <v>115</v>
      </c>
      <c r="C251" s="120"/>
      <c r="D251" s="127">
        <f t="shared" si="79"/>
        <v>0</v>
      </c>
      <c r="E251" s="127"/>
      <c r="F251" s="127"/>
      <c r="G251" s="127"/>
      <c r="H251" s="127"/>
      <c r="I251" s="127"/>
      <c r="J251" s="127"/>
      <c r="K251" s="127"/>
      <c r="L251" s="127"/>
      <c r="M251" s="120"/>
      <c r="N251" s="120"/>
    </row>
    <row r="252" spans="1:14" ht="12.75">
      <c r="A252" s="106">
        <v>312</v>
      </c>
      <c r="B252" s="110" t="s">
        <v>21</v>
      </c>
      <c r="C252" s="119"/>
      <c r="D252" s="151">
        <f>SUM(E252:N252)</f>
        <v>240000</v>
      </c>
      <c r="E252" s="151">
        <f aca="true" t="shared" si="80" ref="E252:M252">E253</f>
        <v>0</v>
      </c>
      <c r="F252" s="151">
        <f t="shared" si="80"/>
        <v>0</v>
      </c>
      <c r="G252" s="151"/>
      <c r="H252" s="151">
        <f t="shared" si="80"/>
        <v>0</v>
      </c>
      <c r="I252" s="151">
        <f t="shared" si="80"/>
        <v>0</v>
      </c>
      <c r="J252" s="151"/>
      <c r="K252" s="151">
        <f t="shared" si="80"/>
        <v>240000</v>
      </c>
      <c r="L252" s="151">
        <f t="shared" si="80"/>
        <v>0</v>
      </c>
      <c r="M252" s="119">
        <f t="shared" si="80"/>
        <v>0</v>
      </c>
      <c r="N252" s="119"/>
    </row>
    <row r="253" spans="1:14" ht="12.75">
      <c r="A253" s="102">
        <v>3121</v>
      </c>
      <c r="B253" s="103" t="s">
        <v>21</v>
      </c>
      <c r="C253" s="120"/>
      <c r="D253" s="127">
        <f t="shared" si="79"/>
        <v>240000</v>
      </c>
      <c r="E253" s="127"/>
      <c r="F253" s="127"/>
      <c r="G253" s="127"/>
      <c r="H253" s="127"/>
      <c r="I253" s="127"/>
      <c r="J253" s="127"/>
      <c r="K253" s="173">
        <v>240000</v>
      </c>
      <c r="L253" s="127"/>
      <c r="M253" s="120"/>
      <c r="N253" s="120"/>
    </row>
    <row r="254" spans="1:14" ht="12.75">
      <c r="A254" s="106">
        <v>313</v>
      </c>
      <c r="B254" s="110" t="s">
        <v>22</v>
      </c>
      <c r="C254" s="119"/>
      <c r="D254" s="151">
        <f>SUM(E254:N254)</f>
        <v>985000</v>
      </c>
      <c r="E254" s="151">
        <f aca="true" t="shared" si="81" ref="E254:M254">E255+E256</f>
        <v>0</v>
      </c>
      <c r="F254" s="151">
        <f t="shared" si="81"/>
        <v>0</v>
      </c>
      <c r="G254" s="151"/>
      <c r="H254" s="151">
        <f t="shared" si="81"/>
        <v>0</v>
      </c>
      <c r="I254" s="151">
        <f t="shared" si="81"/>
        <v>0</v>
      </c>
      <c r="J254" s="151"/>
      <c r="K254" s="197">
        <f>K255+K256</f>
        <v>985000</v>
      </c>
      <c r="L254" s="151">
        <f t="shared" si="81"/>
        <v>0</v>
      </c>
      <c r="M254" s="119">
        <f t="shared" si="81"/>
        <v>0</v>
      </c>
      <c r="N254" s="119"/>
    </row>
    <row r="255" spans="1:14" ht="25.5">
      <c r="A255" s="102">
        <v>3132</v>
      </c>
      <c r="B255" s="103" t="s">
        <v>116</v>
      </c>
      <c r="C255" s="120"/>
      <c r="D255" s="127">
        <f t="shared" si="79"/>
        <v>984000</v>
      </c>
      <c r="E255" s="127"/>
      <c r="F255" s="127"/>
      <c r="G255" s="127"/>
      <c r="H255" s="127"/>
      <c r="I255" s="127"/>
      <c r="J255" s="127"/>
      <c r="K255" s="173">
        <v>984000</v>
      </c>
      <c r="L255" s="127"/>
      <c r="M255" s="120"/>
      <c r="N255" s="120"/>
    </row>
    <row r="256" spans="1:14" ht="25.5">
      <c r="A256" s="102">
        <v>3133</v>
      </c>
      <c r="B256" s="103" t="s">
        <v>117</v>
      </c>
      <c r="C256" s="120"/>
      <c r="D256" s="127">
        <f t="shared" si="79"/>
        <v>1000</v>
      </c>
      <c r="E256" s="127">
        <v>0</v>
      </c>
      <c r="F256" s="127"/>
      <c r="G256" s="127"/>
      <c r="H256" s="127"/>
      <c r="I256" s="127"/>
      <c r="J256" s="127"/>
      <c r="K256" s="173">
        <v>1000</v>
      </c>
      <c r="L256" s="127"/>
      <c r="M256" s="120"/>
      <c r="N256" s="120"/>
    </row>
    <row r="257" spans="1:14" ht="12.75">
      <c r="A257" s="116">
        <v>32</v>
      </c>
      <c r="B257" s="117" t="s">
        <v>23</v>
      </c>
      <c r="C257" s="118"/>
      <c r="D257" s="150">
        <f>SUM(E257:N257)</f>
        <v>220400</v>
      </c>
      <c r="E257" s="198">
        <f aca="true" t="shared" si="82" ref="E257:J257">E258+E260+E264+E266</f>
        <v>0</v>
      </c>
      <c r="F257" s="198">
        <f t="shared" si="82"/>
        <v>0</v>
      </c>
      <c r="G257" s="198">
        <f t="shared" si="82"/>
        <v>0</v>
      </c>
      <c r="H257" s="198">
        <f t="shared" si="82"/>
        <v>0</v>
      </c>
      <c r="I257" s="198">
        <f t="shared" si="82"/>
        <v>0</v>
      </c>
      <c r="J257" s="198">
        <f t="shared" si="82"/>
        <v>0</v>
      </c>
      <c r="K257" s="198">
        <f>K258+K260+K264+K266</f>
        <v>220400</v>
      </c>
      <c r="L257" s="198">
        <f>L258+L260+L264+L266</f>
        <v>0</v>
      </c>
      <c r="M257" s="118">
        <f>M258+M260+M266</f>
        <v>0</v>
      </c>
      <c r="N257" s="118"/>
    </row>
    <row r="258" spans="1:14" ht="12.75">
      <c r="A258" s="106">
        <v>321</v>
      </c>
      <c r="B258" s="110" t="s">
        <v>24</v>
      </c>
      <c r="C258" s="119"/>
      <c r="D258" s="151">
        <f aca="true" t="shared" si="83" ref="D258:D263">SUM(E258:N258)</f>
        <v>200000</v>
      </c>
      <c r="E258" s="151">
        <f aca="true" t="shared" si="84" ref="E258:M258">E259</f>
        <v>0</v>
      </c>
      <c r="F258" s="151">
        <f t="shared" si="84"/>
        <v>0</v>
      </c>
      <c r="G258" s="151"/>
      <c r="H258" s="151">
        <f t="shared" si="84"/>
        <v>0</v>
      </c>
      <c r="I258" s="151">
        <f t="shared" si="84"/>
        <v>0</v>
      </c>
      <c r="J258" s="151"/>
      <c r="K258" s="197">
        <f t="shared" si="84"/>
        <v>200000</v>
      </c>
      <c r="L258" s="151">
        <f t="shared" si="84"/>
        <v>0</v>
      </c>
      <c r="M258" s="119">
        <f t="shared" si="84"/>
        <v>0</v>
      </c>
      <c r="N258" s="119"/>
    </row>
    <row r="259" spans="1:14" ht="12.75">
      <c r="A259" s="102">
        <v>3212</v>
      </c>
      <c r="B259" s="103" t="s">
        <v>118</v>
      </c>
      <c r="C259" s="120"/>
      <c r="D259" s="127">
        <f t="shared" si="83"/>
        <v>200000</v>
      </c>
      <c r="E259" s="127"/>
      <c r="F259" s="127"/>
      <c r="G259" s="127"/>
      <c r="H259" s="127"/>
      <c r="I259" s="127"/>
      <c r="J259" s="127"/>
      <c r="K259" s="173">
        <v>200000</v>
      </c>
      <c r="L259" s="127"/>
      <c r="M259" s="120"/>
      <c r="N259" s="120"/>
    </row>
    <row r="260" spans="1:14" ht="25.5">
      <c r="A260" s="106">
        <v>322</v>
      </c>
      <c r="B260" s="110" t="s">
        <v>119</v>
      </c>
      <c r="C260" s="120"/>
      <c r="D260" s="151">
        <f t="shared" si="83"/>
        <v>0</v>
      </c>
      <c r="E260" s="151">
        <f>E262</f>
        <v>0</v>
      </c>
      <c r="F260" s="151">
        <f>F262</f>
        <v>0</v>
      </c>
      <c r="G260" s="151"/>
      <c r="H260" s="151">
        <f>H262</f>
        <v>0</v>
      </c>
      <c r="I260" s="151">
        <f>SUM(I261:I263)</f>
        <v>0</v>
      </c>
      <c r="J260" s="151"/>
      <c r="K260" s="197">
        <f>SUM(K261:K263)</f>
        <v>0</v>
      </c>
      <c r="L260" s="151">
        <f>L262+L263</f>
        <v>0</v>
      </c>
      <c r="M260" s="119">
        <f>M262</f>
        <v>0</v>
      </c>
      <c r="N260" s="119"/>
    </row>
    <row r="261" spans="1:14" ht="12.75">
      <c r="A261" s="102">
        <v>32210</v>
      </c>
      <c r="B261" s="103" t="s">
        <v>168</v>
      </c>
      <c r="C261" s="120"/>
      <c r="D261" s="127">
        <f t="shared" si="83"/>
        <v>0</v>
      </c>
      <c r="E261" s="151"/>
      <c r="F261" s="151"/>
      <c r="G261" s="151"/>
      <c r="H261" s="151"/>
      <c r="I261" s="127">
        <v>0</v>
      </c>
      <c r="J261" s="127"/>
      <c r="K261" s="173">
        <v>0</v>
      </c>
      <c r="L261" s="151"/>
      <c r="M261" s="119"/>
      <c r="N261" s="119"/>
    </row>
    <row r="262" spans="1:14" ht="25.5">
      <c r="A262" s="102">
        <v>32216</v>
      </c>
      <c r="B262" s="103" t="s">
        <v>165</v>
      </c>
      <c r="C262" s="120"/>
      <c r="D262" s="127">
        <f t="shared" si="83"/>
        <v>0</v>
      </c>
      <c r="E262" s="127"/>
      <c r="F262" s="127"/>
      <c r="G262" s="127"/>
      <c r="H262" s="127"/>
      <c r="I262" s="127"/>
      <c r="J262" s="127"/>
      <c r="K262" s="173"/>
      <c r="L262" s="127"/>
      <c r="M262" s="120"/>
      <c r="N262" s="120"/>
    </row>
    <row r="263" spans="1:14" ht="12.75">
      <c r="A263" s="102">
        <v>32251</v>
      </c>
      <c r="B263" s="103" t="s">
        <v>157</v>
      </c>
      <c r="C263" s="120"/>
      <c r="D263" s="127">
        <f t="shared" si="83"/>
        <v>0</v>
      </c>
      <c r="E263" s="127"/>
      <c r="F263" s="127"/>
      <c r="G263" s="127"/>
      <c r="H263" s="127"/>
      <c r="I263" s="127"/>
      <c r="J263" s="127"/>
      <c r="K263" s="173">
        <v>0</v>
      </c>
      <c r="L263" s="127"/>
      <c r="M263" s="120"/>
      <c r="N263" s="120"/>
    </row>
    <row r="264" spans="1:14" ht="12.75">
      <c r="A264" s="106">
        <v>323</v>
      </c>
      <c r="B264" s="110" t="s">
        <v>26</v>
      </c>
      <c r="C264" s="120"/>
      <c r="D264" s="151">
        <f>SUM(E264:N264)</f>
        <v>0</v>
      </c>
      <c r="E264" s="197">
        <f aca="true" t="shared" si="85" ref="E264:J264">E265</f>
        <v>0</v>
      </c>
      <c r="F264" s="197">
        <f t="shared" si="85"/>
        <v>0</v>
      </c>
      <c r="G264" s="197">
        <f t="shared" si="85"/>
        <v>0</v>
      </c>
      <c r="H264" s="197">
        <f t="shared" si="85"/>
        <v>0</v>
      </c>
      <c r="I264" s="197">
        <f t="shared" si="85"/>
        <v>0</v>
      </c>
      <c r="J264" s="197">
        <f t="shared" si="85"/>
        <v>0</v>
      </c>
      <c r="K264" s="197">
        <f>K265</f>
        <v>0</v>
      </c>
      <c r="L264" s="197">
        <f>L265</f>
        <v>0</v>
      </c>
      <c r="M264" s="119">
        <f>M266</f>
        <v>0</v>
      </c>
      <c r="N264" s="119"/>
    </row>
    <row r="265" spans="1:14" ht="18" customHeight="1">
      <c r="A265" s="102">
        <v>3236</v>
      </c>
      <c r="B265" s="199" t="s">
        <v>206</v>
      </c>
      <c r="C265" s="120"/>
      <c r="D265" s="127">
        <f>SUM(E265:N265)</f>
        <v>0</v>
      </c>
      <c r="E265" s="151"/>
      <c r="F265" s="151"/>
      <c r="G265" s="151"/>
      <c r="H265" s="151"/>
      <c r="I265" s="127">
        <v>0</v>
      </c>
      <c r="J265" s="127"/>
      <c r="K265" s="173">
        <v>0</v>
      </c>
      <c r="L265" s="151"/>
      <c r="M265" s="119"/>
      <c r="N265" s="119"/>
    </row>
    <row r="266" spans="1:14" ht="25.5">
      <c r="A266" s="106">
        <v>329</v>
      </c>
      <c r="B266" s="110" t="s">
        <v>119</v>
      </c>
      <c r="C266" s="120"/>
      <c r="D266" s="151">
        <f>SUM(E266:L266)</f>
        <v>20400</v>
      </c>
      <c r="E266" s="197">
        <f aca="true" t="shared" si="86" ref="E266:J266">E267+E268</f>
        <v>0</v>
      </c>
      <c r="F266" s="197">
        <f t="shared" si="86"/>
        <v>0</v>
      </c>
      <c r="G266" s="197">
        <f t="shared" si="86"/>
        <v>0</v>
      </c>
      <c r="H266" s="197">
        <f t="shared" si="86"/>
        <v>0</v>
      </c>
      <c r="I266" s="197">
        <f t="shared" si="86"/>
        <v>0</v>
      </c>
      <c r="J266" s="197">
        <f t="shared" si="86"/>
        <v>0</v>
      </c>
      <c r="K266" s="197">
        <f>K267+K268</f>
        <v>20400</v>
      </c>
      <c r="L266" s="197">
        <f>L267+L268</f>
        <v>0</v>
      </c>
      <c r="M266" s="119">
        <f>M267</f>
        <v>0</v>
      </c>
      <c r="N266" s="119"/>
    </row>
    <row r="267" spans="1:14" ht="12.75">
      <c r="A267" s="102">
        <v>3295</v>
      </c>
      <c r="B267" s="103" t="s">
        <v>155</v>
      </c>
      <c r="C267" s="120"/>
      <c r="D267" s="127">
        <f>SUM(E267:N267)</f>
        <v>20400</v>
      </c>
      <c r="E267" s="127"/>
      <c r="F267" s="127"/>
      <c r="G267" s="127"/>
      <c r="H267" s="127"/>
      <c r="I267" s="127">
        <v>0</v>
      </c>
      <c r="J267" s="127"/>
      <c r="K267" s="173">
        <v>20400</v>
      </c>
      <c r="L267" s="127"/>
      <c r="M267" s="120"/>
      <c r="N267" s="120"/>
    </row>
    <row r="268" spans="1:14" ht="12.75">
      <c r="A268" s="102">
        <v>3296</v>
      </c>
      <c r="B268" s="103" t="s">
        <v>205</v>
      </c>
      <c r="C268" s="120"/>
      <c r="D268" s="127">
        <f>SUM(E268:N268)</f>
        <v>0</v>
      </c>
      <c r="E268" s="127"/>
      <c r="F268" s="127"/>
      <c r="G268" s="127"/>
      <c r="H268" s="127"/>
      <c r="I268" s="127"/>
      <c r="J268" s="127"/>
      <c r="K268" s="127">
        <v>0</v>
      </c>
      <c r="L268" s="127"/>
      <c r="M268" s="120"/>
      <c r="N268" s="120"/>
    </row>
    <row r="269" spans="1:14" ht="12.75">
      <c r="A269" s="116">
        <v>34</v>
      </c>
      <c r="B269" s="117" t="s">
        <v>173</v>
      </c>
      <c r="C269" s="118"/>
      <c r="D269" s="150">
        <f>SUM(E269:L269)</f>
        <v>0</v>
      </c>
      <c r="E269" s="198">
        <f aca="true" t="shared" si="87" ref="E269:J269">E270</f>
        <v>0</v>
      </c>
      <c r="F269" s="198">
        <f t="shared" si="87"/>
        <v>0</v>
      </c>
      <c r="G269" s="198">
        <f t="shared" si="87"/>
        <v>0</v>
      </c>
      <c r="H269" s="198">
        <f t="shared" si="87"/>
        <v>0</v>
      </c>
      <c r="I269" s="198">
        <f t="shared" si="87"/>
        <v>0</v>
      </c>
      <c r="J269" s="198">
        <f t="shared" si="87"/>
        <v>0</v>
      </c>
      <c r="K269" s="198">
        <f>K270</f>
        <v>0</v>
      </c>
      <c r="L269" s="198">
        <f>L270</f>
        <v>0</v>
      </c>
      <c r="M269" s="118" t="e">
        <f>M270+#REF!+M272</f>
        <v>#REF!</v>
      </c>
      <c r="N269" s="118"/>
    </row>
    <row r="270" spans="1:14" ht="12.75">
      <c r="A270" s="106">
        <v>343</v>
      </c>
      <c r="B270" s="110" t="s">
        <v>28</v>
      </c>
      <c r="C270" s="119"/>
      <c r="D270" s="151">
        <f>SUM(E270:N270)</f>
        <v>0</v>
      </c>
      <c r="E270" s="151">
        <f aca="true" t="shared" si="88" ref="E270:M270">E271</f>
        <v>0</v>
      </c>
      <c r="F270" s="151">
        <f t="shared" si="88"/>
        <v>0</v>
      </c>
      <c r="G270" s="151"/>
      <c r="H270" s="151">
        <f t="shared" si="88"/>
        <v>0</v>
      </c>
      <c r="I270" s="151">
        <f t="shared" si="88"/>
        <v>0</v>
      </c>
      <c r="J270" s="151"/>
      <c r="K270" s="197">
        <f t="shared" si="88"/>
        <v>0</v>
      </c>
      <c r="L270" s="151">
        <f t="shared" si="88"/>
        <v>0</v>
      </c>
      <c r="M270" s="119">
        <f t="shared" si="88"/>
        <v>0</v>
      </c>
      <c r="N270" s="119"/>
    </row>
    <row r="271" spans="1:14" ht="12.75">
      <c r="A271" s="102">
        <v>3433</v>
      </c>
      <c r="B271" s="103" t="s">
        <v>181</v>
      </c>
      <c r="C271" s="120"/>
      <c r="D271" s="127">
        <f>SUM(E271:N271)</f>
        <v>0</v>
      </c>
      <c r="E271" s="127"/>
      <c r="F271" s="127"/>
      <c r="G271" s="127"/>
      <c r="H271" s="127"/>
      <c r="I271" s="127"/>
      <c r="J271" s="127"/>
      <c r="K271" s="173">
        <v>0</v>
      </c>
      <c r="L271" s="127"/>
      <c r="M271" s="120"/>
      <c r="N271" s="120"/>
    </row>
    <row r="272" spans="1:14" ht="12.75">
      <c r="A272" s="102"/>
      <c r="B272" s="103"/>
      <c r="C272" s="120"/>
      <c r="D272" s="127">
        <f>SUM(E272:N272)</f>
        <v>0</v>
      </c>
      <c r="E272" s="127"/>
      <c r="F272" s="127"/>
      <c r="G272" s="127"/>
      <c r="H272" s="127"/>
      <c r="I272" s="127"/>
      <c r="J272" s="127"/>
      <c r="K272" s="127"/>
      <c r="L272" s="127"/>
      <c r="M272" s="120"/>
      <c r="N272" s="120"/>
    </row>
    <row r="273" spans="1:14" ht="12.75">
      <c r="A273" s="102"/>
      <c r="B273" s="103"/>
      <c r="C273" s="103"/>
      <c r="D273" s="127"/>
      <c r="E273" s="127"/>
      <c r="F273" s="127"/>
      <c r="G273" s="127"/>
      <c r="H273" s="127"/>
      <c r="I273" s="127"/>
      <c r="J273" s="127"/>
      <c r="K273" s="127"/>
      <c r="L273" s="127"/>
      <c r="M273" s="108"/>
      <c r="N273" s="108"/>
    </row>
    <row r="274" spans="1:14" ht="24">
      <c r="A274" s="128" t="s">
        <v>54</v>
      </c>
      <c r="B274" s="128" t="s">
        <v>87</v>
      </c>
      <c r="C274" s="128"/>
      <c r="D274" s="189">
        <f>D275</f>
        <v>372736</v>
      </c>
      <c r="E274" s="189">
        <f aca="true" t="shared" si="89" ref="E274:N274">E275</f>
        <v>0</v>
      </c>
      <c r="F274" s="189">
        <f t="shared" si="89"/>
        <v>0</v>
      </c>
      <c r="G274" s="189">
        <f>G275</f>
        <v>0</v>
      </c>
      <c r="H274" s="189">
        <f t="shared" si="89"/>
        <v>185000</v>
      </c>
      <c r="I274" s="189">
        <f t="shared" si="89"/>
        <v>187736</v>
      </c>
      <c r="J274" s="189">
        <f t="shared" si="89"/>
        <v>0</v>
      </c>
      <c r="K274" s="189">
        <f t="shared" si="89"/>
        <v>0</v>
      </c>
      <c r="L274" s="189">
        <f t="shared" si="89"/>
        <v>0</v>
      </c>
      <c r="M274" s="133">
        <f t="shared" si="89"/>
        <v>0</v>
      </c>
      <c r="N274" s="133">
        <f t="shared" si="89"/>
        <v>0</v>
      </c>
    </row>
    <row r="275" spans="1:14" ht="12.75">
      <c r="A275" s="135" t="s">
        <v>143</v>
      </c>
      <c r="B275" s="136" t="s">
        <v>40</v>
      </c>
      <c r="C275" s="114"/>
      <c r="D275" s="191">
        <f>SUM(E275:N275)</f>
        <v>372736</v>
      </c>
      <c r="E275" s="191">
        <f>E276+E292</f>
        <v>0</v>
      </c>
      <c r="F275" s="191">
        <f aca="true" t="shared" si="90" ref="F275:N275">F276+F292</f>
        <v>0</v>
      </c>
      <c r="G275" s="191">
        <f>G276+G292</f>
        <v>0</v>
      </c>
      <c r="H275" s="191">
        <f t="shared" si="90"/>
        <v>185000</v>
      </c>
      <c r="I275" s="191">
        <f t="shared" si="90"/>
        <v>187736</v>
      </c>
      <c r="J275" s="191">
        <f t="shared" si="90"/>
        <v>0</v>
      </c>
      <c r="K275" s="191">
        <f>K276+K292</f>
        <v>0</v>
      </c>
      <c r="L275" s="191">
        <f t="shared" si="90"/>
        <v>0</v>
      </c>
      <c r="M275" s="142">
        <f t="shared" si="90"/>
        <v>0</v>
      </c>
      <c r="N275" s="142">
        <f t="shared" si="90"/>
        <v>0</v>
      </c>
    </row>
    <row r="276" spans="1:14" ht="12.75">
      <c r="A276" s="129">
        <v>3</v>
      </c>
      <c r="B276" s="130" t="s">
        <v>82</v>
      </c>
      <c r="C276" s="114"/>
      <c r="D276" s="186">
        <f>SUM(E276:N276)</f>
        <v>362736</v>
      </c>
      <c r="E276" s="186">
        <f aca="true" t="shared" si="91" ref="E276:N276">E277+E289</f>
        <v>0</v>
      </c>
      <c r="F276" s="186">
        <f t="shared" si="91"/>
        <v>0</v>
      </c>
      <c r="G276" s="186">
        <f t="shared" si="91"/>
        <v>0</v>
      </c>
      <c r="H276" s="186">
        <f t="shared" si="91"/>
        <v>185000</v>
      </c>
      <c r="I276" s="186">
        <f t="shared" si="91"/>
        <v>177736</v>
      </c>
      <c r="J276" s="186">
        <f t="shared" si="91"/>
        <v>0</v>
      </c>
      <c r="K276" s="186">
        <f t="shared" si="91"/>
        <v>0</v>
      </c>
      <c r="L276" s="186">
        <f t="shared" si="91"/>
        <v>0</v>
      </c>
      <c r="M276" s="123">
        <f t="shared" si="91"/>
        <v>0</v>
      </c>
      <c r="N276" s="123">
        <f t="shared" si="91"/>
        <v>0</v>
      </c>
    </row>
    <row r="277" spans="1:14" ht="12.75">
      <c r="A277" s="137">
        <v>32</v>
      </c>
      <c r="B277" s="138" t="s">
        <v>23</v>
      </c>
      <c r="C277" s="114"/>
      <c r="D277" s="150">
        <f>SUM(E277:N277)</f>
        <v>362736</v>
      </c>
      <c r="E277" s="150">
        <f aca="true" t="shared" si="92" ref="E277:N277">E278+E285</f>
        <v>0</v>
      </c>
      <c r="F277" s="150">
        <f t="shared" si="92"/>
        <v>0</v>
      </c>
      <c r="G277" s="150">
        <f t="shared" si="92"/>
        <v>0</v>
      </c>
      <c r="H277" s="150">
        <f>H278+H285</f>
        <v>185000</v>
      </c>
      <c r="I277" s="150">
        <f t="shared" si="92"/>
        <v>177736</v>
      </c>
      <c r="J277" s="150">
        <f t="shared" si="92"/>
        <v>0</v>
      </c>
      <c r="K277" s="150">
        <f>K278+K285</f>
        <v>0</v>
      </c>
      <c r="L277" s="150">
        <f t="shared" si="92"/>
        <v>0</v>
      </c>
      <c r="M277" s="118">
        <f t="shared" si="92"/>
        <v>0</v>
      </c>
      <c r="N277" s="118">
        <f t="shared" si="92"/>
        <v>0</v>
      </c>
    </row>
    <row r="278" spans="1:14" ht="12.75">
      <c r="A278" s="139">
        <v>322</v>
      </c>
      <c r="B278" s="140" t="s">
        <v>25</v>
      </c>
      <c r="C278" s="114"/>
      <c r="D278" s="151">
        <f>SUM(E278:N278)</f>
        <v>352736</v>
      </c>
      <c r="E278" s="151">
        <f aca="true" t="shared" si="93" ref="E278:N278">SUM(E279:E284)</f>
        <v>0</v>
      </c>
      <c r="F278" s="151">
        <f t="shared" si="93"/>
        <v>0</v>
      </c>
      <c r="G278" s="151">
        <f t="shared" si="93"/>
        <v>0</v>
      </c>
      <c r="H278" s="151">
        <f t="shared" si="93"/>
        <v>185000</v>
      </c>
      <c r="I278" s="151">
        <f t="shared" si="93"/>
        <v>167736</v>
      </c>
      <c r="J278" s="151">
        <f t="shared" si="93"/>
        <v>0</v>
      </c>
      <c r="K278" s="151">
        <f>SUM(K279:K284)</f>
        <v>0</v>
      </c>
      <c r="L278" s="151">
        <f t="shared" si="93"/>
        <v>0</v>
      </c>
      <c r="M278" s="119">
        <f t="shared" si="93"/>
        <v>0</v>
      </c>
      <c r="N278" s="119">
        <f t="shared" si="93"/>
        <v>0</v>
      </c>
    </row>
    <row r="279" spans="1:14" ht="12.75">
      <c r="A279" s="102">
        <v>3221</v>
      </c>
      <c r="B279" s="103" t="s">
        <v>122</v>
      </c>
      <c r="C279" s="114"/>
      <c r="D279" s="127">
        <f aca="true" t="shared" si="94" ref="D279:D288">SUM(E279:N279)</f>
        <v>8000</v>
      </c>
      <c r="E279" s="127">
        <v>0</v>
      </c>
      <c r="F279" s="127"/>
      <c r="G279" s="127"/>
      <c r="H279" s="173">
        <v>5000</v>
      </c>
      <c r="I279" s="173">
        <f>3000</f>
        <v>3000</v>
      </c>
      <c r="J279" s="127"/>
      <c r="K279" s="127">
        <v>0</v>
      </c>
      <c r="L279" s="127"/>
      <c r="M279" s="120"/>
      <c r="N279" s="120"/>
    </row>
    <row r="280" spans="1:14" ht="12.75">
      <c r="A280" s="102">
        <v>3222</v>
      </c>
      <c r="B280" s="103" t="s">
        <v>144</v>
      </c>
      <c r="C280" s="114"/>
      <c r="D280" s="127">
        <f t="shared" si="94"/>
        <v>342736</v>
      </c>
      <c r="E280" s="127">
        <v>0</v>
      </c>
      <c r="F280" s="127"/>
      <c r="G280" s="127"/>
      <c r="H280" s="165">
        <v>180000</v>
      </c>
      <c r="I280" s="165">
        <v>162736</v>
      </c>
      <c r="J280" s="127"/>
      <c r="K280" s="127">
        <v>0</v>
      </c>
      <c r="L280" s="127"/>
      <c r="M280" s="120"/>
      <c r="N280" s="120"/>
    </row>
    <row r="281" spans="1:14" ht="12.75">
      <c r="A281" s="102">
        <v>3223</v>
      </c>
      <c r="B281" s="103" t="s">
        <v>123</v>
      </c>
      <c r="C281" s="114"/>
      <c r="D281" s="127">
        <f t="shared" si="94"/>
        <v>0</v>
      </c>
      <c r="E281" s="127">
        <v>0</v>
      </c>
      <c r="F281" s="127"/>
      <c r="G281" s="127"/>
      <c r="H281" s="127"/>
      <c r="I281" s="127"/>
      <c r="J281" s="127"/>
      <c r="K281" s="127">
        <v>0</v>
      </c>
      <c r="L281" s="127"/>
      <c r="M281" s="120"/>
      <c r="N281" s="120"/>
    </row>
    <row r="282" spans="1:14" ht="25.5">
      <c r="A282" s="102">
        <v>3224</v>
      </c>
      <c r="B282" s="103" t="s">
        <v>139</v>
      </c>
      <c r="C282" s="114"/>
      <c r="D282" s="127">
        <f t="shared" si="94"/>
        <v>1000</v>
      </c>
      <c r="E282" s="127">
        <v>0</v>
      </c>
      <c r="F282" s="127"/>
      <c r="G282" s="127"/>
      <c r="H282" s="127"/>
      <c r="I282" s="173">
        <v>1000</v>
      </c>
      <c r="J282" s="127">
        <v>0</v>
      </c>
      <c r="K282" s="127">
        <v>0</v>
      </c>
      <c r="L282" s="127"/>
      <c r="M282" s="120"/>
      <c r="N282" s="120"/>
    </row>
    <row r="283" spans="1:14" ht="12.75">
      <c r="A283" s="102">
        <v>3225</v>
      </c>
      <c r="B283" s="103" t="s">
        <v>124</v>
      </c>
      <c r="C283" s="114"/>
      <c r="D283" s="127">
        <f t="shared" si="94"/>
        <v>1000</v>
      </c>
      <c r="E283" s="127">
        <v>0</v>
      </c>
      <c r="F283" s="127"/>
      <c r="G283" s="127"/>
      <c r="H283" s="127"/>
      <c r="I283" s="173">
        <v>1000</v>
      </c>
      <c r="J283" s="127">
        <v>0</v>
      </c>
      <c r="K283" s="127">
        <v>0</v>
      </c>
      <c r="L283" s="127"/>
      <c r="M283" s="120"/>
      <c r="N283" s="120"/>
    </row>
    <row r="284" spans="1:14" ht="25.5">
      <c r="A284" s="102">
        <v>3227</v>
      </c>
      <c r="B284" s="103" t="s">
        <v>125</v>
      </c>
      <c r="C284" s="114"/>
      <c r="D284" s="127">
        <f t="shared" si="94"/>
        <v>0</v>
      </c>
      <c r="E284" s="127">
        <v>0</v>
      </c>
      <c r="F284" s="127"/>
      <c r="G284" s="127"/>
      <c r="H284" s="127"/>
      <c r="I284" s="127"/>
      <c r="J284" s="127"/>
      <c r="K284" s="127">
        <v>0</v>
      </c>
      <c r="L284" s="127"/>
      <c r="M284" s="120"/>
      <c r="N284" s="120"/>
    </row>
    <row r="285" spans="1:14" ht="12.75">
      <c r="A285" s="139">
        <v>323</v>
      </c>
      <c r="B285" s="140" t="s">
        <v>26</v>
      </c>
      <c r="C285" s="114"/>
      <c r="D285" s="127">
        <f t="shared" si="94"/>
        <v>10000</v>
      </c>
      <c r="E285" s="151">
        <f aca="true" t="shared" si="95" ref="E285:N285">SUM(E286:E288)</f>
        <v>0</v>
      </c>
      <c r="F285" s="151">
        <f t="shared" si="95"/>
        <v>0</v>
      </c>
      <c r="G285" s="151">
        <f t="shared" si="95"/>
        <v>0</v>
      </c>
      <c r="H285" s="151">
        <f t="shared" si="95"/>
        <v>0</v>
      </c>
      <c r="I285" s="151">
        <f t="shared" si="95"/>
        <v>10000</v>
      </c>
      <c r="J285" s="151">
        <f t="shared" si="95"/>
        <v>0</v>
      </c>
      <c r="K285" s="151">
        <f t="shared" si="95"/>
        <v>0</v>
      </c>
      <c r="L285" s="151">
        <f t="shared" si="95"/>
        <v>0</v>
      </c>
      <c r="M285" s="119">
        <f t="shared" si="95"/>
        <v>0</v>
      </c>
      <c r="N285" s="119">
        <f t="shared" si="95"/>
        <v>0</v>
      </c>
    </row>
    <row r="286" spans="1:14" ht="12.75">
      <c r="A286" s="102">
        <v>3232</v>
      </c>
      <c r="B286" s="103" t="s">
        <v>140</v>
      </c>
      <c r="C286" s="114"/>
      <c r="D286" s="127">
        <f t="shared" si="94"/>
        <v>10000</v>
      </c>
      <c r="E286" s="127"/>
      <c r="F286" s="127"/>
      <c r="G286" s="165">
        <v>0</v>
      </c>
      <c r="H286" s="127"/>
      <c r="I286" s="188">
        <v>10000</v>
      </c>
      <c r="J286" s="127">
        <v>0</v>
      </c>
      <c r="K286" s="127"/>
      <c r="L286" s="127"/>
      <c r="M286" s="120"/>
      <c r="N286" s="120"/>
    </row>
    <row r="287" spans="1:14" ht="12.75">
      <c r="A287" s="102">
        <v>3234</v>
      </c>
      <c r="B287" s="103" t="s">
        <v>128</v>
      </c>
      <c r="C287" s="114"/>
      <c r="D287" s="127">
        <f t="shared" si="94"/>
        <v>0</v>
      </c>
      <c r="E287" s="127"/>
      <c r="F287" s="127"/>
      <c r="G287" s="127"/>
      <c r="H287" s="127"/>
      <c r="I287" s="127"/>
      <c r="J287" s="127"/>
      <c r="K287" s="127"/>
      <c r="L287" s="127"/>
      <c r="M287" s="120"/>
      <c r="N287" s="120"/>
    </row>
    <row r="288" spans="1:14" ht="12.75">
      <c r="A288" s="102">
        <v>3236</v>
      </c>
      <c r="B288" s="103" t="s">
        <v>130</v>
      </c>
      <c r="C288" s="114"/>
      <c r="D288" s="127">
        <f t="shared" si="94"/>
        <v>0</v>
      </c>
      <c r="E288" s="127"/>
      <c r="F288" s="127"/>
      <c r="G288" s="127"/>
      <c r="H288" s="127"/>
      <c r="I288" s="127"/>
      <c r="J288" s="127"/>
      <c r="K288" s="127"/>
      <c r="L288" s="127"/>
      <c r="M288" s="120"/>
      <c r="N288" s="120"/>
    </row>
    <row r="289" spans="1:14" ht="12.75">
      <c r="A289" s="116">
        <v>34</v>
      </c>
      <c r="B289" s="117" t="s">
        <v>27</v>
      </c>
      <c r="C289" s="117"/>
      <c r="D289" s="150">
        <f>SUM(E289:N289)</f>
        <v>0</v>
      </c>
      <c r="E289" s="150">
        <f aca="true" t="shared" si="96" ref="E289:N293">E290</f>
        <v>0</v>
      </c>
      <c r="F289" s="150">
        <f t="shared" si="96"/>
        <v>0</v>
      </c>
      <c r="G289" s="150">
        <f t="shared" si="96"/>
        <v>0</v>
      </c>
      <c r="H289" s="150">
        <f t="shared" si="96"/>
        <v>0</v>
      </c>
      <c r="I289" s="150">
        <f t="shared" si="96"/>
        <v>0</v>
      </c>
      <c r="J289" s="150"/>
      <c r="K289" s="150">
        <f t="shared" si="96"/>
        <v>0</v>
      </c>
      <c r="L289" s="150">
        <f t="shared" si="96"/>
        <v>0</v>
      </c>
      <c r="M289" s="118">
        <f t="shared" si="96"/>
        <v>0</v>
      </c>
      <c r="N289" s="118">
        <f t="shared" si="96"/>
        <v>0</v>
      </c>
    </row>
    <row r="290" spans="1:14" ht="12.75">
      <c r="A290" s="106">
        <v>343</v>
      </c>
      <c r="B290" s="110" t="s">
        <v>28</v>
      </c>
      <c r="C290" s="103"/>
      <c r="D290" s="151">
        <f>SUM(E290:N290)</f>
        <v>0</v>
      </c>
      <c r="E290" s="151">
        <f t="shared" si="96"/>
        <v>0</v>
      </c>
      <c r="F290" s="151">
        <f t="shared" si="96"/>
        <v>0</v>
      </c>
      <c r="G290" s="151">
        <f t="shared" si="96"/>
        <v>0</v>
      </c>
      <c r="H290" s="151">
        <f t="shared" si="96"/>
        <v>0</v>
      </c>
      <c r="I290" s="151">
        <f t="shared" si="96"/>
        <v>0</v>
      </c>
      <c r="J290" s="151"/>
      <c r="K290" s="151">
        <f t="shared" si="96"/>
        <v>0</v>
      </c>
      <c r="L290" s="151">
        <f t="shared" si="96"/>
        <v>0</v>
      </c>
      <c r="M290" s="119">
        <f t="shared" si="96"/>
        <v>0</v>
      </c>
      <c r="N290" s="119">
        <f t="shared" si="96"/>
        <v>0</v>
      </c>
    </row>
    <row r="291" spans="1:14" ht="25.5">
      <c r="A291" s="102">
        <v>3431</v>
      </c>
      <c r="B291" s="103" t="s">
        <v>138</v>
      </c>
      <c r="C291" s="114"/>
      <c r="D291" s="127">
        <f aca="true" t="shared" si="97" ref="D291:D297">SUM(E291:N291)</f>
        <v>0</v>
      </c>
      <c r="E291" s="127"/>
      <c r="F291" s="127"/>
      <c r="G291" s="165">
        <v>0</v>
      </c>
      <c r="H291" s="127"/>
      <c r="I291" s="127"/>
      <c r="J291" s="127"/>
      <c r="K291" s="127"/>
      <c r="L291" s="127"/>
      <c r="M291" s="120"/>
      <c r="N291" s="120"/>
    </row>
    <row r="292" spans="1:14" ht="12.75">
      <c r="A292" s="129">
        <v>4</v>
      </c>
      <c r="B292" s="130" t="s">
        <v>164</v>
      </c>
      <c r="C292" s="114"/>
      <c r="D292" s="186">
        <f t="shared" si="97"/>
        <v>10000</v>
      </c>
      <c r="E292" s="186">
        <f>E293</f>
        <v>0</v>
      </c>
      <c r="F292" s="186">
        <f aca="true" t="shared" si="98" ref="F292:N292">F293</f>
        <v>0</v>
      </c>
      <c r="G292" s="186">
        <f t="shared" si="98"/>
        <v>0</v>
      </c>
      <c r="H292" s="186">
        <f t="shared" si="98"/>
        <v>0</v>
      </c>
      <c r="I292" s="186">
        <f t="shared" si="98"/>
        <v>10000</v>
      </c>
      <c r="J292" s="186"/>
      <c r="K292" s="186">
        <f>K293</f>
        <v>0</v>
      </c>
      <c r="L292" s="186">
        <f t="shared" si="98"/>
        <v>0</v>
      </c>
      <c r="M292" s="123">
        <f t="shared" si="98"/>
        <v>0</v>
      </c>
      <c r="N292" s="123">
        <f t="shared" si="98"/>
        <v>0</v>
      </c>
    </row>
    <row r="293" spans="1:14" ht="12.75">
      <c r="A293" s="116">
        <v>42</v>
      </c>
      <c r="B293" s="117" t="s">
        <v>160</v>
      </c>
      <c r="C293" s="117"/>
      <c r="D293" s="150">
        <f t="shared" si="97"/>
        <v>10000</v>
      </c>
      <c r="E293" s="150">
        <f t="shared" si="96"/>
        <v>0</v>
      </c>
      <c r="F293" s="150">
        <f t="shared" si="96"/>
        <v>0</v>
      </c>
      <c r="G293" s="150">
        <f t="shared" si="96"/>
        <v>0</v>
      </c>
      <c r="H293" s="150">
        <f t="shared" si="96"/>
        <v>0</v>
      </c>
      <c r="I293" s="150">
        <f t="shared" si="96"/>
        <v>10000</v>
      </c>
      <c r="J293" s="150"/>
      <c r="K293" s="150">
        <f t="shared" si="96"/>
        <v>0</v>
      </c>
      <c r="L293" s="150">
        <f t="shared" si="96"/>
        <v>0</v>
      </c>
      <c r="M293" s="118">
        <f t="shared" si="96"/>
        <v>0</v>
      </c>
      <c r="N293" s="118">
        <f t="shared" si="96"/>
        <v>0</v>
      </c>
    </row>
    <row r="294" spans="1:14" ht="12.75">
      <c r="A294" s="106">
        <v>422</v>
      </c>
      <c r="B294" s="110" t="s">
        <v>160</v>
      </c>
      <c r="C294" s="103"/>
      <c r="D294" s="151">
        <f t="shared" si="97"/>
        <v>10000</v>
      </c>
      <c r="E294" s="151">
        <f aca="true" t="shared" si="99" ref="E294:N294">SUM(E295:E297)</f>
        <v>0</v>
      </c>
      <c r="F294" s="151">
        <f t="shared" si="99"/>
        <v>0</v>
      </c>
      <c r="G294" s="151">
        <f t="shared" si="99"/>
        <v>0</v>
      </c>
      <c r="H294" s="151">
        <f t="shared" si="99"/>
        <v>0</v>
      </c>
      <c r="I294" s="151">
        <f t="shared" si="99"/>
        <v>10000</v>
      </c>
      <c r="J294" s="151">
        <f t="shared" si="99"/>
        <v>0</v>
      </c>
      <c r="K294" s="151">
        <f t="shared" si="99"/>
        <v>0</v>
      </c>
      <c r="L294" s="151">
        <f t="shared" si="99"/>
        <v>0</v>
      </c>
      <c r="M294" s="119">
        <f t="shared" si="99"/>
        <v>0</v>
      </c>
      <c r="N294" s="119">
        <f t="shared" si="99"/>
        <v>0</v>
      </c>
    </row>
    <row r="295" spans="1:14" ht="12.75">
      <c r="A295" s="102">
        <v>42219</v>
      </c>
      <c r="B295" s="103" t="s">
        <v>175</v>
      </c>
      <c r="C295" s="114"/>
      <c r="D295" s="127">
        <f>SUM(E295:N295)</f>
        <v>0</v>
      </c>
      <c r="E295" s="127"/>
      <c r="F295" s="165">
        <v>0</v>
      </c>
      <c r="G295" s="165">
        <v>0</v>
      </c>
      <c r="H295" s="127"/>
      <c r="I295" s="188">
        <v>0</v>
      </c>
      <c r="J295" s="127"/>
      <c r="K295" s="127"/>
      <c r="L295" s="127"/>
      <c r="M295" s="120"/>
      <c r="N295" s="120"/>
    </row>
    <row r="296" spans="1:14" ht="25.5">
      <c r="A296" s="102">
        <v>4227</v>
      </c>
      <c r="B296" s="103" t="s">
        <v>163</v>
      </c>
      <c r="C296" s="114"/>
      <c r="D296" s="127">
        <f t="shared" si="97"/>
        <v>10000</v>
      </c>
      <c r="E296" s="127"/>
      <c r="F296" s="165">
        <v>0</v>
      </c>
      <c r="G296" s="165">
        <v>0</v>
      </c>
      <c r="H296" s="127"/>
      <c r="I296" s="188">
        <v>10000</v>
      </c>
      <c r="J296" s="127"/>
      <c r="K296" s="127"/>
      <c r="L296" s="127"/>
      <c r="M296" s="120"/>
      <c r="N296" s="120"/>
    </row>
    <row r="297" spans="1:14" ht="12.75" hidden="1">
      <c r="A297" s="141"/>
      <c r="B297" s="131"/>
      <c r="C297" s="103"/>
      <c r="D297" s="127">
        <f t="shared" si="97"/>
        <v>0</v>
      </c>
      <c r="E297" s="127"/>
      <c r="F297" s="127"/>
      <c r="G297" s="127"/>
      <c r="H297" s="127"/>
      <c r="I297" s="127"/>
      <c r="J297" s="127"/>
      <c r="K297" s="127"/>
      <c r="L297" s="127"/>
      <c r="M297" s="120"/>
      <c r="N297" s="120"/>
    </row>
    <row r="298" spans="1:14" ht="24" hidden="1">
      <c r="A298" s="128" t="s">
        <v>58</v>
      </c>
      <c r="B298" s="128" t="s">
        <v>57</v>
      </c>
      <c r="C298" s="128"/>
      <c r="D298" s="192"/>
      <c r="E298" s="192"/>
      <c r="F298" s="192"/>
      <c r="G298" s="192"/>
      <c r="H298" s="192"/>
      <c r="I298" s="192"/>
      <c r="J298" s="192"/>
      <c r="K298" s="192"/>
      <c r="L298" s="192"/>
      <c r="M298" s="128"/>
      <c r="N298" s="128"/>
    </row>
    <row r="299" spans="1:14" ht="12.75" hidden="1">
      <c r="A299" s="102"/>
      <c r="B299" s="103"/>
      <c r="C299" s="103"/>
      <c r="D299" s="127"/>
      <c r="E299" s="127"/>
      <c r="F299" s="127"/>
      <c r="G299" s="127"/>
      <c r="H299" s="127"/>
      <c r="I299" s="127"/>
      <c r="J299" s="127"/>
      <c r="K299" s="127"/>
      <c r="L299" s="127"/>
      <c r="M299" s="108"/>
      <c r="N299" s="108"/>
    </row>
    <row r="300" spans="1:14" ht="24" hidden="1">
      <c r="A300" s="128" t="s">
        <v>60</v>
      </c>
      <c r="B300" s="128" t="s">
        <v>88</v>
      </c>
      <c r="C300" s="128"/>
      <c r="D300" s="192"/>
      <c r="E300" s="192"/>
      <c r="F300" s="192"/>
      <c r="G300" s="192"/>
      <c r="H300" s="192"/>
      <c r="I300" s="192"/>
      <c r="J300" s="192"/>
      <c r="K300" s="192"/>
      <c r="L300" s="192"/>
      <c r="M300" s="128"/>
      <c r="N300" s="128"/>
    </row>
    <row r="301" spans="1:14" ht="12.75" hidden="1">
      <c r="A301" s="102"/>
      <c r="B301" s="103"/>
      <c r="C301" s="103"/>
      <c r="D301" s="127"/>
      <c r="E301" s="127"/>
      <c r="F301" s="127"/>
      <c r="G301" s="127"/>
      <c r="H301" s="127"/>
      <c r="I301" s="127"/>
      <c r="J301" s="127"/>
      <c r="K301" s="127"/>
      <c r="L301" s="127"/>
      <c r="M301" s="108"/>
      <c r="N301" s="108"/>
    </row>
    <row r="302" spans="1:14" ht="24" hidden="1">
      <c r="A302" s="128" t="s">
        <v>89</v>
      </c>
      <c r="B302" s="128" t="s">
        <v>63</v>
      </c>
      <c r="C302" s="128"/>
      <c r="D302" s="192"/>
      <c r="E302" s="192"/>
      <c r="F302" s="192"/>
      <c r="G302" s="192"/>
      <c r="H302" s="192"/>
      <c r="I302" s="192"/>
      <c r="J302" s="192"/>
      <c r="K302" s="192"/>
      <c r="L302" s="192"/>
      <c r="M302" s="128"/>
      <c r="N302" s="128"/>
    </row>
    <row r="303" spans="1:14" ht="12.75" hidden="1">
      <c r="A303" s="102"/>
      <c r="B303" s="103"/>
      <c r="C303" s="103"/>
      <c r="D303" s="127"/>
      <c r="E303" s="127"/>
      <c r="F303" s="127"/>
      <c r="G303" s="127"/>
      <c r="H303" s="127"/>
      <c r="I303" s="127"/>
      <c r="J303" s="127"/>
      <c r="K303" s="127"/>
      <c r="L303" s="127"/>
      <c r="M303" s="108"/>
      <c r="N303" s="108"/>
    </row>
    <row r="304" spans="1:14" ht="24" hidden="1">
      <c r="A304" s="128" t="s">
        <v>90</v>
      </c>
      <c r="B304" s="128" t="s">
        <v>91</v>
      </c>
      <c r="C304" s="128"/>
      <c r="D304" s="192"/>
      <c r="E304" s="192"/>
      <c r="F304" s="192"/>
      <c r="G304" s="192"/>
      <c r="H304" s="192"/>
      <c r="I304" s="192"/>
      <c r="J304" s="192"/>
      <c r="K304" s="192"/>
      <c r="L304" s="192"/>
      <c r="M304" s="128"/>
      <c r="N304" s="128"/>
    </row>
    <row r="305" spans="1:14" ht="12.75" hidden="1">
      <c r="A305" s="102"/>
      <c r="B305" s="103"/>
      <c r="C305" s="103"/>
      <c r="D305" s="127"/>
      <c r="E305" s="127"/>
      <c r="F305" s="127"/>
      <c r="G305" s="127"/>
      <c r="H305" s="127"/>
      <c r="I305" s="127"/>
      <c r="J305" s="127"/>
      <c r="K305" s="127"/>
      <c r="L305" s="127"/>
      <c r="M305" s="108"/>
      <c r="N305" s="108"/>
    </row>
    <row r="306" spans="1:14" ht="24" hidden="1">
      <c r="A306" s="128" t="s">
        <v>92</v>
      </c>
      <c r="B306" s="128" t="s">
        <v>61</v>
      </c>
      <c r="C306" s="128"/>
      <c r="D306" s="192"/>
      <c r="E306" s="192"/>
      <c r="F306" s="192"/>
      <c r="G306" s="192"/>
      <c r="H306" s="192"/>
      <c r="I306" s="192"/>
      <c r="J306" s="192"/>
      <c r="K306" s="192"/>
      <c r="L306" s="192"/>
      <c r="M306" s="128"/>
      <c r="N306" s="128"/>
    </row>
    <row r="307" spans="1:14" ht="12.75" hidden="1">
      <c r="A307" s="102"/>
      <c r="B307" s="103"/>
      <c r="C307" s="103"/>
      <c r="D307" s="127"/>
      <c r="E307" s="127"/>
      <c r="F307" s="127"/>
      <c r="G307" s="127"/>
      <c r="H307" s="127"/>
      <c r="I307" s="127"/>
      <c r="J307" s="127"/>
      <c r="K307" s="127"/>
      <c r="L307" s="127"/>
      <c r="M307" s="108"/>
      <c r="N307" s="108"/>
    </row>
    <row r="308" spans="1:14" ht="24" hidden="1">
      <c r="A308" s="128" t="s">
        <v>93</v>
      </c>
      <c r="B308" s="128" t="s">
        <v>94</v>
      </c>
      <c r="C308" s="128"/>
      <c r="D308" s="192"/>
      <c r="E308" s="192"/>
      <c r="F308" s="192"/>
      <c r="G308" s="192"/>
      <c r="H308" s="192"/>
      <c r="I308" s="192"/>
      <c r="J308" s="192"/>
      <c r="K308" s="192"/>
      <c r="L308" s="192"/>
      <c r="M308" s="128"/>
      <c r="N308" s="128"/>
    </row>
    <row r="309" spans="1:14" ht="12.75" hidden="1">
      <c r="A309" s="102"/>
      <c r="B309" s="103"/>
      <c r="C309" s="103"/>
      <c r="D309" s="127"/>
      <c r="E309" s="127"/>
      <c r="F309" s="127"/>
      <c r="G309" s="127"/>
      <c r="H309" s="127"/>
      <c r="I309" s="127"/>
      <c r="J309" s="127"/>
      <c r="K309" s="127"/>
      <c r="L309" s="127"/>
      <c r="M309" s="108"/>
      <c r="N309" s="108"/>
    </row>
    <row r="310" spans="1:14" ht="24">
      <c r="A310" s="128" t="s">
        <v>101</v>
      </c>
      <c r="B310" s="128" t="s">
        <v>102</v>
      </c>
      <c r="C310" s="128"/>
      <c r="D310" s="189">
        <f>SUM(E310:L310)</f>
        <v>0</v>
      </c>
      <c r="E310" s="189">
        <f aca="true" t="shared" si="100" ref="E310:N310">E311+E315</f>
        <v>0</v>
      </c>
      <c r="F310" s="189">
        <f t="shared" si="100"/>
        <v>0</v>
      </c>
      <c r="G310" s="189">
        <f t="shared" si="100"/>
        <v>0</v>
      </c>
      <c r="H310" s="189">
        <f t="shared" si="100"/>
        <v>0</v>
      </c>
      <c r="I310" s="189">
        <f t="shared" si="100"/>
        <v>0</v>
      </c>
      <c r="J310" s="189">
        <f t="shared" si="100"/>
        <v>0</v>
      </c>
      <c r="K310" s="189">
        <f t="shared" si="100"/>
        <v>0</v>
      </c>
      <c r="L310" s="189">
        <f t="shared" si="100"/>
        <v>0</v>
      </c>
      <c r="M310" s="133">
        <f t="shared" si="100"/>
        <v>0</v>
      </c>
      <c r="N310" s="133">
        <f t="shared" si="100"/>
        <v>0</v>
      </c>
    </row>
    <row r="311" spans="1:14" ht="12.75">
      <c r="A311" s="121">
        <v>3</v>
      </c>
      <c r="B311" s="125" t="s">
        <v>82</v>
      </c>
      <c r="C311" s="126"/>
      <c r="D311" s="149">
        <f aca="true" t="shared" si="101" ref="D311:D320">SUM(E311:N311)</f>
        <v>0</v>
      </c>
      <c r="E311" s="149">
        <f>E312+E315</f>
        <v>0</v>
      </c>
      <c r="F311" s="149">
        <f aca="true" t="shared" si="102" ref="F311:N311">F312+F315</f>
        <v>0</v>
      </c>
      <c r="G311" s="149">
        <f t="shared" si="102"/>
        <v>0</v>
      </c>
      <c r="H311" s="149">
        <f t="shared" si="102"/>
        <v>0</v>
      </c>
      <c r="I311" s="149">
        <f t="shared" si="102"/>
        <v>0</v>
      </c>
      <c r="J311" s="149">
        <f t="shared" si="102"/>
        <v>0</v>
      </c>
      <c r="K311" s="149">
        <f>K312</f>
        <v>0</v>
      </c>
      <c r="L311" s="149">
        <f t="shared" si="102"/>
        <v>0</v>
      </c>
      <c r="M311" s="126">
        <f t="shared" si="102"/>
        <v>0</v>
      </c>
      <c r="N311" s="126">
        <f t="shared" si="102"/>
        <v>0</v>
      </c>
    </row>
    <row r="312" spans="1:14" ht="12.75">
      <c r="A312" s="116">
        <v>32</v>
      </c>
      <c r="B312" s="117" t="s">
        <v>23</v>
      </c>
      <c r="C312" s="118"/>
      <c r="D312" s="150">
        <f t="shared" si="101"/>
        <v>0</v>
      </c>
      <c r="E312" s="150">
        <f>E313</f>
        <v>0</v>
      </c>
      <c r="F312" s="150">
        <f aca="true" t="shared" si="103" ref="F312:N313">F313</f>
        <v>0</v>
      </c>
      <c r="G312" s="150">
        <f t="shared" si="103"/>
        <v>0</v>
      </c>
      <c r="H312" s="150">
        <f t="shared" si="103"/>
        <v>0</v>
      </c>
      <c r="I312" s="150">
        <f t="shared" si="103"/>
        <v>0</v>
      </c>
      <c r="J312" s="150">
        <f t="shared" si="103"/>
        <v>0</v>
      </c>
      <c r="K312" s="150">
        <f t="shared" si="103"/>
        <v>0</v>
      </c>
      <c r="L312" s="150">
        <f t="shared" si="103"/>
        <v>0</v>
      </c>
      <c r="M312" s="118">
        <f t="shared" si="103"/>
        <v>0</v>
      </c>
      <c r="N312" s="118">
        <f t="shared" si="103"/>
        <v>0</v>
      </c>
    </row>
    <row r="313" spans="1:14" ht="12.75">
      <c r="A313" s="106">
        <v>322</v>
      </c>
      <c r="B313" s="110" t="s">
        <v>25</v>
      </c>
      <c r="C313" s="119"/>
      <c r="D313" s="151">
        <f t="shared" si="101"/>
        <v>0</v>
      </c>
      <c r="E313" s="127">
        <f>E314</f>
        <v>0</v>
      </c>
      <c r="F313" s="127">
        <f t="shared" si="103"/>
        <v>0</v>
      </c>
      <c r="G313" s="127">
        <f t="shared" si="103"/>
        <v>0</v>
      </c>
      <c r="H313" s="127">
        <f t="shared" si="103"/>
        <v>0</v>
      </c>
      <c r="I313" s="127">
        <f t="shared" si="103"/>
        <v>0</v>
      </c>
      <c r="J313" s="127">
        <f t="shared" si="103"/>
        <v>0</v>
      </c>
      <c r="K313" s="127">
        <f>K314</f>
        <v>0</v>
      </c>
      <c r="L313" s="127">
        <f>L314+L319+L320</f>
        <v>0</v>
      </c>
      <c r="M313" s="120">
        <f>M314+M319+M320</f>
        <v>0</v>
      </c>
      <c r="N313" s="120">
        <f>N314+N319+N320</f>
        <v>0</v>
      </c>
    </row>
    <row r="314" spans="1:14" ht="25.5">
      <c r="A314" s="102">
        <v>3221</v>
      </c>
      <c r="B314" s="103" t="s">
        <v>159</v>
      </c>
      <c r="C314" s="120"/>
      <c r="D314" s="127">
        <f>SUM(E314:N314)</f>
        <v>0</v>
      </c>
      <c r="E314" s="127"/>
      <c r="F314" s="127"/>
      <c r="G314" s="173">
        <v>0</v>
      </c>
      <c r="H314" s="127"/>
      <c r="I314" s="173"/>
      <c r="J314" s="127"/>
      <c r="K314" s="173"/>
      <c r="L314" s="127"/>
      <c r="M314" s="120"/>
      <c r="N314" s="120"/>
    </row>
    <row r="315" spans="1:14" ht="25.5">
      <c r="A315" s="121">
        <v>4</v>
      </c>
      <c r="B315" s="122" t="s">
        <v>29</v>
      </c>
      <c r="C315" s="114"/>
      <c r="D315" s="186">
        <f>SUM(E315:N315)</f>
        <v>0</v>
      </c>
      <c r="E315" s="186">
        <f aca="true" t="shared" si="104" ref="E315:N316">E316</f>
        <v>0</v>
      </c>
      <c r="F315" s="186">
        <f t="shared" si="104"/>
        <v>0</v>
      </c>
      <c r="G315" s="186">
        <f t="shared" si="104"/>
        <v>0</v>
      </c>
      <c r="H315" s="186">
        <f t="shared" si="104"/>
        <v>0</v>
      </c>
      <c r="I315" s="186">
        <f t="shared" si="104"/>
        <v>0</v>
      </c>
      <c r="J315" s="186">
        <f t="shared" si="104"/>
        <v>0</v>
      </c>
      <c r="K315" s="186">
        <f t="shared" si="104"/>
        <v>0</v>
      </c>
      <c r="L315" s="186">
        <f t="shared" si="104"/>
        <v>0</v>
      </c>
      <c r="M315" s="123">
        <f>M316</f>
        <v>0</v>
      </c>
      <c r="N315" s="123">
        <f>N316</f>
        <v>0</v>
      </c>
    </row>
    <row r="316" spans="1:14" ht="38.25">
      <c r="A316" s="116">
        <v>42</v>
      </c>
      <c r="B316" s="117" t="s">
        <v>145</v>
      </c>
      <c r="C316" s="114"/>
      <c r="D316" s="150">
        <f>SUM(E316:N316)</f>
        <v>0</v>
      </c>
      <c r="E316" s="150">
        <f t="shared" si="104"/>
        <v>0</v>
      </c>
      <c r="F316" s="150">
        <f t="shared" si="104"/>
        <v>0</v>
      </c>
      <c r="G316" s="150">
        <f t="shared" si="104"/>
        <v>0</v>
      </c>
      <c r="H316" s="150">
        <f t="shared" si="104"/>
        <v>0</v>
      </c>
      <c r="I316" s="150">
        <f>I317</f>
        <v>0</v>
      </c>
      <c r="J316" s="150">
        <f t="shared" si="104"/>
        <v>0</v>
      </c>
      <c r="K316" s="150">
        <f t="shared" si="104"/>
        <v>0</v>
      </c>
      <c r="L316" s="150">
        <f t="shared" si="104"/>
        <v>0</v>
      </c>
      <c r="M316" s="118">
        <f t="shared" si="104"/>
        <v>0</v>
      </c>
      <c r="N316" s="118">
        <f t="shared" si="104"/>
        <v>0</v>
      </c>
    </row>
    <row r="317" spans="1:14" ht="25.5">
      <c r="A317" s="106">
        <v>424</v>
      </c>
      <c r="B317" s="110" t="s">
        <v>150</v>
      </c>
      <c r="C317" s="114"/>
      <c r="D317" s="151">
        <f>SUM(E317:N317)</f>
        <v>0</v>
      </c>
      <c r="E317" s="151">
        <f aca="true" t="shared" si="105" ref="E317:K317">SUM(E318:E329)</f>
        <v>0</v>
      </c>
      <c r="F317" s="151">
        <f t="shared" si="105"/>
        <v>0</v>
      </c>
      <c r="G317" s="151">
        <f t="shared" si="105"/>
        <v>0</v>
      </c>
      <c r="H317" s="151">
        <f t="shared" si="105"/>
        <v>0</v>
      </c>
      <c r="I317" s="151">
        <f t="shared" si="105"/>
        <v>0</v>
      </c>
      <c r="J317" s="151">
        <f t="shared" si="105"/>
        <v>0</v>
      </c>
      <c r="K317" s="151">
        <f t="shared" si="105"/>
        <v>0</v>
      </c>
      <c r="L317" s="151">
        <f>SUM(L318:L319)</f>
        <v>0</v>
      </c>
      <c r="M317" s="119">
        <f>M319</f>
        <v>0</v>
      </c>
      <c r="N317" s="119">
        <f>N319</f>
        <v>0</v>
      </c>
    </row>
    <row r="318" spans="1:14" ht="12.75">
      <c r="A318" s="102">
        <v>4241</v>
      </c>
      <c r="B318" s="103" t="s">
        <v>177</v>
      </c>
      <c r="C318" s="114"/>
      <c r="D318" s="127">
        <f>SUM(E318:N318)</f>
        <v>0</v>
      </c>
      <c r="E318" s="127"/>
      <c r="F318" s="127"/>
      <c r="G318" s="127"/>
      <c r="H318" s="127"/>
      <c r="I318" s="173"/>
      <c r="J318" s="127"/>
      <c r="K318" s="173"/>
      <c r="L318" s="127"/>
      <c r="M318" s="120"/>
      <c r="N318" s="120"/>
    </row>
    <row r="319" spans="1:14" ht="12.75">
      <c r="A319" s="102"/>
      <c r="B319" s="103"/>
      <c r="C319" s="120"/>
      <c r="D319" s="127">
        <f t="shared" si="101"/>
        <v>0</v>
      </c>
      <c r="E319" s="127"/>
      <c r="F319" s="127"/>
      <c r="G319" s="127"/>
      <c r="H319" s="127"/>
      <c r="I319" s="127"/>
      <c r="J319" s="127"/>
      <c r="K319" s="127"/>
      <c r="L319" s="127"/>
      <c r="M319" s="120"/>
      <c r="N319" s="120"/>
    </row>
    <row r="320" spans="1:14" ht="12.75">
      <c r="A320" s="102"/>
      <c r="B320" s="103"/>
      <c r="C320" s="120"/>
      <c r="D320" s="127">
        <f t="shared" si="101"/>
        <v>0</v>
      </c>
      <c r="E320" s="127"/>
      <c r="F320" s="127"/>
      <c r="G320" s="127"/>
      <c r="H320" s="127"/>
      <c r="I320" s="127"/>
      <c r="J320" s="127"/>
      <c r="K320" s="127"/>
      <c r="L320" s="127"/>
      <c r="M320" s="120"/>
      <c r="N320" s="120"/>
    </row>
    <row r="321" spans="1:14" ht="24" hidden="1">
      <c r="A321" s="128" t="s">
        <v>95</v>
      </c>
      <c r="B321" s="128" t="s">
        <v>75</v>
      </c>
      <c r="C321" s="128"/>
      <c r="D321" s="189">
        <f>D322</f>
        <v>0</v>
      </c>
      <c r="E321" s="189"/>
      <c r="F321" s="189"/>
      <c r="G321" s="189"/>
      <c r="H321" s="189"/>
      <c r="I321" s="189"/>
      <c r="J321" s="189"/>
      <c r="K321" s="189"/>
      <c r="L321" s="189"/>
      <c r="M321" s="133"/>
      <c r="N321" s="133"/>
    </row>
    <row r="322" spans="1:14" ht="12.75" hidden="1">
      <c r="A322" s="114"/>
      <c r="B322" s="114"/>
      <c r="C322" s="114"/>
      <c r="D322" s="127"/>
      <c r="E322" s="187"/>
      <c r="F322" s="187"/>
      <c r="G322" s="187"/>
      <c r="H322" s="187"/>
      <c r="I322" s="187"/>
      <c r="J322" s="187"/>
      <c r="K322" s="187"/>
      <c r="L322" s="187"/>
      <c r="M322" s="114"/>
      <c r="N322" s="114"/>
    </row>
    <row r="323" spans="1:14" ht="24" hidden="1">
      <c r="A323" s="128" t="s">
        <v>96</v>
      </c>
      <c r="B323" s="128" t="s">
        <v>77</v>
      </c>
      <c r="C323" s="128"/>
      <c r="D323" s="189">
        <f>D324</f>
        <v>0</v>
      </c>
      <c r="E323" s="192"/>
      <c r="F323" s="192"/>
      <c r="G323" s="192"/>
      <c r="H323" s="192"/>
      <c r="I323" s="192"/>
      <c r="J323" s="192"/>
      <c r="K323" s="192"/>
      <c r="L323" s="192"/>
      <c r="M323" s="128"/>
      <c r="N323" s="128"/>
    </row>
    <row r="324" spans="1:14" ht="12.75" hidden="1">
      <c r="A324" s="102"/>
      <c r="B324" s="103"/>
      <c r="C324" s="103"/>
      <c r="D324" s="127"/>
      <c r="E324" s="127"/>
      <c r="F324" s="127"/>
      <c r="G324" s="127"/>
      <c r="H324" s="127"/>
      <c r="I324" s="127"/>
      <c r="J324" s="127"/>
      <c r="K324" s="127"/>
      <c r="L324" s="127"/>
      <c r="M324" s="108"/>
      <c r="N324" s="108"/>
    </row>
    <row r="325" spans="1:14" ht="24" hidden="1">
      <c r="A325" s="128" t="s">
        <v>97</v>
      </c>
      <c r="B325" s="128" t="s">
        <v>98</v>
      </c>
      <c r="C325" s="128"/>
      <c r="D325" s="189">
        <v>0</v>
      </c>
      <c r="E325" s="189"/>
      <c r="F325" s="189"/>
      <c r="G325" s="189"/>
      <c r="H325" s="189"/>
      <c r="I325" s="189"/>
      <c r="J325" s="189"/>
      <c r="K325" s="189"/>
      <c r="L325" s="189"/>
      <c r="M325" s="133"/>
      <c r="N325" s="133"/>
    </row>
    <row r="326" spans="1:14" ht="12.75" hidden="1">
      <c r="A326" s="102"/>
      <c r="B326" s="103"/>
      <c r="C326" s="103"/>
      <c r="D326" s="127"/>
      <c r="E326" s="127"/>
      <c r="F326" s="127"/>
      <c r="G326" s="127"/>
      <c r="H326" s="127"/>
      <c r="I326" s="127"/>
      <c r="J326" s="127"/>
      <c r="K326" s="127"/>
      <c r="L326" s="127"/>
      <c r="M326" s="108"/>
      <c r="N326" s="108"/>
    </row>
    <row r="327" spans="1:14" ht="24" hidden="1">
      <c r="A327" s="128" t="s">
        <v>99</v>
      </c>
      <c r="B327" s="128" t="s">
        <v>100</v>
      </c>
      <c r="C327" s="128"/>
      <c r="D327" s="189">
        <f>D328</f>
        <v>0</v>
      </c>
      <c r="E327" s="192"/>
      <c r="F327" s="192"/>
      <c r="G327" s="192"/>
      <c r="H327" s="192"/>
      <c r="I327" s="192"/>
      <c r="J327" s="192"/>
      <c r="K327" s="192"/>
      <c r="L327" s="192"/>
      <c r="M327" s="128"/>
      <c r="N327" s="128"/>
    </row>
    <row r="328" spans="1:14" ht="12.75" hidden="1">
      <c r="A328" s="102"/>
      <c r="B328" s="103"/>
      <c r="C328" s="103"/>
      <c r="D328" s="127"/>
      <c r="E328" s="127"/>
      <c r="F328" s="127"/>
      <c r="G328" s="127"/>
      <c r="H328" s="127"/>
      <c r="I328" s="127"/>
      <c r="J328" s="127"/>
      <c r="K328" s="127"/>
      <c r="L328" s="127"/>
      <c r="M328" s="108"/>
      <c r="N328" s="108"/>
    </row>
    <row r="329" spans="1:14" ht="24" hidden="1">
      <c r="A329" s="128" t="s">
        <v>182</v>
      </c>
      <c r="B329" s="128" t="s">
        <v>183</v>
      </c>
      <c r="C329" s="128"/>
      <c r="D329" s="189">
        <f>SUM(E329:L329)</f>
        <v>0</v>
      </c>
      <c r="E329" s="192"/>
      <c r="F329" s="192"/>
      <c r="G329" s="192"/>
      <c r="H329" s="192"/>
      <c r="I329" s="192"/>
      <c r="J329" s="192"/>
      <c r="K329" s="192"/>
      <c r="L329" s="189"/>
      <c r="M329" s="128"/>
      <c r="N329" s="128"/>
    </row>
    <row r="330" spans="1:14" ht="12.75" hidden="1">
      <c r="A330" s="102"/>
      <c r="B330" s="103"/>
      <c r="C330" s="120"/>
      <c r="D330" s="127"/>
      <c r="E330" s="127"/>
      <c r="F330" s="127"/>
      <c r="G330" s="127"/>
      <c r="H330" s="127"/>
      <c r="I330" s="127"/>
      <c r="J330" s="127"/>
      <c r="K330" s="127"/>
      <c r="L330" s="127"/>
      <c r="M330" s="120"/>
      <c r="N330" s="120"/>
    </row>
    <row r="331" spans="1:14" ht="24" hidden="1">
      <c r="A331" s="128" t="s">
        <v>184</v>
      </c>
      <c r="B331" s="128" t="s">
        <v>69</v>
      </c>
      <c r="C331" s="128"/>
      <c r="D331" s="192"/>
      <c r="E331" s="192"/>
      <c r="F331" s="192"/>
      <c r="G331" s="192"/>
      <c r="H331" s="192"/>
      <c r="I331" s="192"/>
      <c r="J331" s="192"/>
      <c r="K331" s="192"/>
      <c r="L331" s="192"/>
      <c r="M331" s="128"/>
      <c r="N331" s="128"/>
    </row>
    <row r="332" spans="1:14" ht="12.75" hidden="1">
      <c r="A332" s="102"/>
      <c r="B332" s="103"/>
      <c r="C332" s="103"/>
      <c r="D332" s="127"/>
      <c r="E332" s="127"/>
      <c r="F332" s="127"/>
      <c r="G332" s="127"/>
      <c r="H332" s="127"/>
      <c r="I332" s="127"/>
      <c r="J332" s="127"/>
      <c r="K332" s="127"/>
      <c r="L332" s="127"/>
      <c r="M332" s="108"/>
      <c r="N332" s="108"/>
    </row>
    <row r="333" spans="1:14" ht="12.75" hidden="1">
      <c r="A333" s="128"/>
      <c r="B333" s="128"/>
      <c r="C333" s="128"/>
      <c r="D333" s="192"/>
      <c r="E333" s="192"/>
      <c r="F333" s="192"/>
      <c r="G333" s="192"/>
      <c r="H333" s="192"/>
      <c r="I333" s="192"/>
      <c r="J333" s="192"/>
      <c r="K333" s="192"/>
      <c r="L333" s="192"/>
      <c r="M333" s="128"/>
      <c r="N333" s="128"/>
    </row>
    <row r="334" spans="1:14" ht="12.75" hidden="1">
      <c r="A334" s="102"/>
      <c r="B334" s="103"/>
      <c r="C334" s="103"/>
      <c r="D334" s="127"/>
      <c r="E334" s="127"/>
      <c r="F334" s="127"/>
      <c r="G334" s="127"/>
      <c r="H334" s="127"/>
      <c r="I334" s="127"/>
      <c r="J334" s="127"/>
      <c r="K334" s="127"/>
      <c r="L334" s="127"/>
      <c r="M334" s="108"/>
      <c r="N334" s="108"/>
    </row>
    <row r="335" spans="1:14" ht="12.75" hidden="1">
      <c r="A335" s="128"/>
      <c r="B335" s="128"/>
      <c r="C335" s="128"/>
      <c r="D335" s="192"/>
      <c r="E335" s="192"/>
      <c r="F335" s="192"/>
      <c r="G335" s="192"/>
      <c r="H335" s="192"/>
      <c r="I335" s="192"/>
      <c r="J335" s="192"/>
      <c r="K335" s="192"/>
      <c r="L335" s="192"/>
      <c r="M335" s="128"/>
      <c r="N335" s="128"/>
    </row>
    <row r="336" spans="1:14" ht="12.75" hidden="1">
      <c r="A336" s="102"/>
      <c r="B336" s="103"/>
      <c r="C336" s="103"/>
      <c r="D336" s="127"/>
      <c r="E336" s="127"/>
      <c r="F336" s="127"/>
      <c r="G336" s="127"/>
      <c r="H336" s="127"/>
      <c r="I336" s="127"/>
      <c r="J336" s="127"/>
      <c r="K336" s="127"/>
      <c r="L336" s="127"/>
      <c r="M336" s="108"/>
      <c r="N336" s="108"/>
    </row>
    <row r="337" spans="1:14" ht="12.75" hidden="1">
      <c r="A337" s="128"/>
      <c r="B337" s="128"/>
      <c r="C337" s="128"/>
      <c r="D337" s="192"/>
      <c r="E337" s="192"/>
      <c r="F337" s="192"/>
      <c r="G337" s="192"/>
      <c r="H337" s="192"/>
      <c r="I337" s="192"/>
      <c r="J337" s="192"/>
      <c r="K337" s="192"/>
      <c r="L337" s="192"/>
      <c r="M337" s="128"/>
      <c r="N337" s="128"/>
    </row>
    <row r="338" spans="1:14" ht="12.75" hidden="1">
      <c r="A338" s="102"/>
      <c r="B338" s="103"/>
      <c r="C338" s="103"/>
      <c r="D338" s="127"/>
      <c r="E338" s="127"/>
      <c r="F338" s="127"/>
      <c r="G338" s="127"/>
      <c r="H338" s="127"/>
      <c r="I338" s="127"/>
      <c r="J338" s="127"/>
      <c r="K338" s="127"/>
      <c r="L338" s="127"/>
      <c r="M338" s="108"/>
      <c r="N338" s="108"/>
    </row>
    <row r="339" spans="1:14" ht="12.75" hidden="1">
      <c r="A339" s="128"/>
      <c r="B339" s="128"/>
      <c r="C339" s="128"/>
      <c r="D339" s="192"/>
      <c r="E339" s="192"/>
      <c r="F339" s="192"/>
      <c r="G339" s="192"/>
      <c r="H339" s="192"/>
      <c r="I339" s="192"/>
      <c r="J339" s="192"/>
      <c r="K339" s="192"/>
      <c r="L339" s="192"/>
      <c r="M339" s="128"/>
      <c r="N339" s="128"/>
    </row>
    <row r="340" spans="1:14" ht="12.75" hidden="1">
      <c r="A340" s="79"/>
      <c r="B340" s="105"/>
      <c r="C340" s="105"/>
      <c r="D340" s="193"/>
      <c r="E340" s="193"/>
      <c r="F340" s="193"/>
      <c r="G340" s="193"/>
      <c r="H340" s="193"/>
      <c r="I340" s="193"/>
      <c r="J340" s="193"/>
      <c r="K340" s="193"/>
      <c r="L340" s="193"/>
      <c r="M340" s="80"/>
      <c r="N340" s="80"/>
    </row>
    <row r="341" spans="1:14" ht="12.75" hidden="1">
      <c r="A341" s="81"/>
      <c r="B341" s="82"/>
      <c r="C341" s="82"/>
      <c r="D341" s="194"/>
      <c r="E341" s="194"/>
      <c r="F341" s="194"/>
      <c r="G341" s="194"/>
      <c r="H341" s="194"/>
      <c r="I341" s="195" t="e">
        <f>#REF!+#REF!+#REF!+#REF!+#REF!</f>
        <v>#REF!</v>
      </c>
      <c r="J341" s="195"/>
      <c r="K341" s="194"/>
      <c r="L341" s="194"/>
      <c r="M341" s="83"/>
      <c r="N341" s="83"/>
    </row>
    <row r="342" spans="1:14" ht="12.75" hidden="1">
      <c r="A342" s="81"/>
      <c r="B342" s="82"/>
      <c r="C342" s="82"/>
      <c r="D342" s="194"/>
      <c r="E342" s="194"/>
      <c r="F342" s="194"/>
      <c r="G342" s="194"/>
      <c r="H342" s="194"/>
      <c r="I342" s="194"/>
      <c r="J342" s="194"/>
      <c r="K342" s="194"/>
      <c r="L342" s="194"/>
      <c r="M342" s="83"/>
      <c r="N342" s="83"/>
    </row>
    <row r="343" spans="1:14" ht="12.75" hidden="1">
      <c r="A343" s="81"/>
      <c r="B343" s="82"/>
      <c r="C343" s="82"/>
      <c r="D343" s="194"/>
      <c r="E343" s="194"/>
      <c r="F343" s="194"/>
      <c r="G343" s="194"/>
      <c r="H343" s="194"/>
      <c r="I343" s="194"/>
      <c r="J343" s="194"/>
      <c r="K343" s="194"/>
      <c r="L343" s="194"/>
      <c r="M343" s="83"/>
      <c r="N343" s="83"/>
    </row>
    <row r="344" spans="1:14" ht="12.75" hidden="1">
      <c r="A344" s="81"/>
      <c r="B344" s="82"/>
      <c r="C344" s="82"/>
      <c r="D344" s="194"/>
      <c r="E344" s="194"/>
      <c r="F344" s="194"/>
      <c r="G344" s="194"/>
      <c r="H344" s="194"/>
      <c r="I344" s="194"/>
      <c r="J344" s="194"/>
      <c r="K344" s="194"/>
      <c r="L344" s="194"/>
      <c r="M344" s="83"/>
      <c r="N344" s="83"/>
    </row>
    <row r="345" spans="1:14" ht="12.75" hidden="1">
      <c r="A345" s="81"/>
      <c r="B345" s="82"/>
      <c r="C345" s="82"/>
      <c r="D345" s="194"/>
      <c r="E345" s="194"/>
      <c r="F345" s="194"/>
      <c r="G345" s="194"/>
      <c r="H345" s="194"/>
      <c r="I345" s="194"/>
      <c r="J345" s="194"/>
      <c r="K345" s="194"/>
      <c r="L345" s="194"/>
      <c r="M345" s="83"/>
      <c r="N345" s="83"/>
    </row>
    <row r="346" spans="1:14" ht="12.75" hidden="1">
      <c r="A346" s="81"/>
      <c r="B346" s="82"/>
      <c r="C346" s="82"/>
      <c r="D346" s="194"/>
      <c r="E346" s="194"/>
      <c r="F346" s="194"/>
      <c r="G346" s="194"/>
      <c r="H346" s="194"/>
      <c r="I346" s="194"/>
      <c r="J346" s="194"/>
      <c r="K346" s="194"/>
      <c r="L346" s="194"/>
      <c r="M346" s="83"/>
      <c r="N346" s="83"/>
    </row>
    <row r="347" spans="1:14" ht="12.75" hidden="1">
      <c r="A347" s="81"/>
      <c r="B347" s="82"/>
      <c r="C347" s="82"/>
      <c r="D347" s="194"/>
      <c r="E347" s="194"/>
      <c r="F347" s="194"/>
      <c r="G347" s="194"/>
      <c r="H347" s="194"/>
      <c r="I347" s="194"/>
      <c r="J347" s="194"/>
      <c r="K347" s="194"/>
      <c r="L347" s="194"/>
      <c r="M347" s="83"/>
      <c r="N347" s="83"/>
    </row>
    <row r="348" spans="1:14" ht="12.75" hidden="1">
      <c r="A348" s="81"/>
      <c r="B348" s="82"/>
      <c r="C348" s="82"/>
      <c r="D348" s="194"/>
      <c r="E348" s="194"/>
      <c r="F348" s="194"/>
      <c r="G348" s="194"/>
      <c r="H348" s="194"/>
      <c r="I348" s="194"/>
      <c r="J348" s="194"/>
      <c r="K348" s="194"/>
      <c r="L348" s="194"/>
      <c r="M348" s="83"/>
      <c r="N348" s="83"/>
    </row>
    <row r="349" spans="1:14" ht="12.75" hidden="1">
      <c r="A349" s="81"/>
      <c r="B349" s="82"/>
      <c r="C349" s="82"/>
      <c r="D349" s="194"/>
      <c r="E349" s="194"/>
      <c r="F349" s="194"/>
      <c r="G349" s="194"/>
      <c r="H349" s="194"/>
      <c r="I349" s="194"/>
      <c r="J349" s="194"/>
      <c r="K349" s="194"/>
      <c r="L349" s="194"/>
      <c r="M349" s="83"/>
      <c r="N349" s="83"/>
    </row>
    <row r="350" spans="1:14" ht="12.75" hidden="1">
      <c r="A350" s="81"/>
      <c r="B350" s="82"/>
      <c r="C350" s="82"/>
      <c r="D350" s="194"/>
      <c r="E350" s="194"/>
      <c r="F350" s="194"/>
      <c r="G350" s="194"/>
      <c r="H350" s="194"/>
      <c r="I350" s="194"/>
      <c r="J350" s="194"/>
      <c r="K350" s="194"/>
      <c r="L350" s="194"/>
      <c r="M350" s="83"/>
      <c r="N350" s="83"/>
    </row>
    <row r="351" spans="1:14" ht="12.75" hidden="1">
      <c r="A351" s="81"/>
      <c r="B351" s="82"/>
      <c r="C351" s="82"/>
      <c r="D351" s="194"/>
      <c r="E351" s="194"/>
      <c r="F351" s="194"/>
      <c r="G351" s="194"/>
      <c r="H351" s="194"/>
      <c r="I351" s="194"/>
      <c r="J351" s="194"/>
      <c r="K351" s="194"/>
      <c r="L351" s="194"/>
      <c r="M351" s="83"/>
      <c r="N351" s="83"/>
    </row>
    <row r="352" spans="4:12" ht="12.75" hidden="1">
      <c r="D352" s="196"/>
      <c r="E352" s="196"/>
      <c r="F352" s="196"/>
      <c r="G352" s="196"/>
      <c r="H352" s="196"/>
      <c r="I352" s="196"/>
      <c r="J352" s="196"/>
      <c r="K352" s="196"/>
      <c r="L352" s="196"/>
    </row>
    <row r="353" spans="4:12" ht="12.75" hidden="1">
      <c r="D353" s="196"/>
      <c r="E353" s="196"/>
      <c r="F353" s="196"/>
      <c r="G353" s="196"/>
      <c r="H353" s="196"/>
      <c r="I353" s="196"/>
      <c r="J353" s="196"/>
      <c r="K353" s="196"/>
      <c r="L353" s="196"/>
    </row>
    <row r="354" spans="4:12" ht="12.75" hidden="1">
      <c r="D354" s="196"/>
      <c r="E354" s="196"/>
      <c r="F354" s="196"/>
      <c r="G354" s="196"/>
      <c r="H354" s="196"/>
      <c r="I354" s="196"/>
      <c r="J354" s="196"/>
      <c r="K354" s="196"/>
      <c r="L354" s="196"/>
    </row>
    <row r="355" spans="4:12" ht="12.75" hidden="1">
      <c r="D355" s="196"/>
      <c r="E355" s="196"/>
      <c r="F355" s="196"/>
      <c r="G355" s="196"/>
      <c r="H355" s="196"/>
      <c r="I355" s="196"/>
      <c r="J355" s="196"/>
      <c r="K355" s="196"/>
      <c r="L355" s="196"/>
    </row>
    <row r="356" spans="4:12" ht="12.75" hidden="1">
      <c r="D356" s="196"/>
      <c r="E356" s="196"/>
      <c r="F356" s="196"/>
      <c r="G356" s="196"/>
      <c r="H356" s="196"/>
      <c r="I356" s="196"/>
      <c r="J356" s="196"/>
      <c r="K356" s="196"/>
      <c r="L356" s="196"/>
    </row>
    <row r="357" spans="4:12" ht="12.75" hidden="1">
      <c r="D357" s="196"/>
      <c r="E357" s="196"/>
      <c r="F357" s="196"/>
      <c r="G357" s="196"/>
      <c r="H357" s="196"/>
      <c r="I357" s="196"/>
      <c r="J357" s="196"/>
      <c r="K357" s="196"/>
      <c r="L357" s="196"/>
    </row>
    <row r="358" spans="4:12" ht="12.75" hidden="1">
      <c r="D358" s="196"/>
      <c r="E358" s="196"/>
      <c r="F358" s="196"/>
      <c r="G358" s="196"/>
      <c r="H358" s="196"/>
      <c r="I358" s="196"/>
      <c r="J358" s="196"/>
      <c r="K358" s="196"/>
      <c r="L358" s="196"/>
    </row>
    <row r="359" spans="4:12" ht="12.75" hidden="1">
      <c r="D359" s="196"/>
      <c r="E359" s="196"/>
      <c r="F359" s="196"/>
      <c r="G359" s="196"/>
      <c r="H359" s="196"/>
      <c r="I359" s="196"/>
      <c r="J359" s="196"/>
      <c r="K359" s="196"/>
      <c r="L359" s="196"/>
    </row>
    <row r="360" spans="4:12" ht="12.75">
      <c r="D360" s="196"/>
      <c r="E360" s="196"/>
      <c r="F360" s="196"/>
      <c r="G360" s="196"/>
      <c r="H360" s="196"/>
      <c r="I360" s="196"/>
      <c r="J360" s="196"/>
      <c r="K360" s="196"/>
      <c r="L360" s="196"/>
    </row>
    <row r="361" spans="4:12" ht="12.75">
      <c r="D361" s="196"/>
      <c r="E361" s="196"/>
      <c r="F361" s="196"/>
      <c r="G361" s="196"/>
      <c r="H361" s="196"/>
      <c r="I361" s="196"/>
      <c r="J361" s="196"/>
      <c r="K361" s="196"/>
      <c r="L361" s="196"/>
    </row>
    <row r="362" spans="4:12" ht="12.75">
      <c r="D362" s="196"/>
      <c r="E362" s="196"/>
      <c r="F362" s="196"/>
      <c r="G362" s="196"/>
      <c r="H362" s="196"/>
      <c r="I362" s="196"/>
      <c r="J362" s="196"/>
      <c r="K362" s="196"/>
      <c r="L362" s="196"/>
    </row>
    <row r="363" spans="4:12" ht="12.75">
      <c r="D363" s="196"/>
      <c r="E363" s="196"/>
      <c r="F363" s="196"/>
      <c r="G363" s="196"/>
      <c r="H363" s="196"/>
      <c r="I363" s="196"/>
      <c r="J363" s="196"/>
      <c r="K363" s="196"/>
      <c r="L363" s="196"/>
    </row>
    <row r="364" spans="4:12" ht="12.75">
      <c r="D364" s="196"/>
      <c r="E364" s="196"/>
      <c r="F364" s="196"/>
      <c r="G364" s="196"/>
      <c r="H364" s="196"/>
      <c r="I364" s="196"/>
      <c r="J364" s="196"/>
      <c r="K364" s="196"/>
      <c r="L364" s="196"/>
    </row>
    <row r="365" spans="4:12" ht="12.75">
      <c r="D365" s="196"/>
      <c r="E365" s="196"/>
      <c r="F365" s="196"/>
      <c r="G365" s="196"/>
      <c r="H365" s="196"/>
      <c r="I365" s="196"/>
      <c r="J365" s="196"/>
      <c r="K365" s="196"/>
      <c r="L365" s="196"/>
    </row>
    <row r="366" spans="4:12" ht="12.75">
      <c r="D366" s="196"/>
      <c r="E366" s="196"/>
      <c r="F366" s="196"/>
      <c r="G366" s="196"/>
      <c r="H366" s="196"/>
      <c r="I366" s="196"/>
      <c r="J366" s="196"/>
      <c r="K366" s="196"/>
      <c r="L366" s="196"/>
    </row>
    <row r="367" spans="4:12" ht="12.75">
      <c r="D367" s="196"/>
      <c r="E367" s="196"/>
      <c r="F367" s="196"/>
      <c r="G367" s="196"/>
      <c r="H367" s="196"/>
      <c r="I367" s="196"/>
      <c r="J367" s="196"/>
      <c r="K367" s="196"/>
      <c r="L367" s="196"/>
    </row>
    <row r="368" spans="4:12" ht="12.75">
      <c r="D368" s="196"/>
      <c r="E368" s="196"/>
      <c r="F368" s="196"/>
      <c r="G368" s="196"/>
      <c r="H368" s="196"/>
      <c r="I368" s="196"/>
      <c r="J368" s="196"/>
      <c r="K368" s="196"/>
      <c r="L368" s="196"/>
    </row>
    <row r="369" spans="4:12" ht="12.75">
      <c r="D369" s="196"/>
      <c r="E369" s="196"/>
      <c r="F369" s="196"/>
      <c r="G369" s="196"/>
      <c r="H369" s="196"/>
      <c r="I369" s="196"/>
      <c r="J369" s="196"/>
      <c r="K369" s="196"/>
      <c r="L369" s="196"/>
    </row>
    <row r="370" spans="4:12" ht="12.75">
      <c r="D370" s="196"/>
      <c r="E370" s="196"/>
      <c r="F370" s="196"/>
      <c r="G370" s="196"/>
      <c r="H370" s="196"/>
      <c r="I370" s="196"/>
      <c r="J370" s="196"/>
      <c r="K370" s="196"/>
      <c r="L370" s="196"/>
    </row>
    <row r="371" spans="4:12" ht="12.75">
      <c r="D371" s="196"/>
      <c r="E371" s="196"/>
      <c r="F371" s="196"/>
      <c r="G371" s="196"/>
      <c r="H371" s="196"/>
      <c r="I371" s="196"/>
      <c r="J371" s="196"/>
      <c r="K371" s="196"/>
      <c r="L371" s="196"/>
    </row>
    <row r="372" spans="4:12" ht="12.75">
      <c r="D372" s="196"/>
      <c r="E372" s="196"/>
      <c r="F372" s="196"/>
      <c r="G372" s="196"/>
      <c r="H372" s="196"/>
      <c r="I372" s="196"/>
      <c r="J372" s="196"/>
      <c r="K372" s="196"/>
      <c r="L372" s="196"/>
    </row>
    <row r="373" spans="4:12" ht="12.75">
      <c r="D373" s="196"/>
      <c r="E373" s="196"/>
      <c r="F373" s="196"/>
      <c r="G373" s="196"/>
      <c r="H373" s="196"/>
      <c r="I373" s="196"/>
      <c r="J373" s="196"/>
      <c r="K373" s="196"/>
      <c r="L373" s="196"/>
    </row>
    <row r="374" spans="4:12" ht="12.75">
      <c r="D374" s="196"/>
      <c r="E374" s="196"/>
      <c r="F374" s="196"/>
      <c r="G374" s="196"/>
      <c r="H374" s="196"/>
      <c r="I374" s="196"/>
      <c r="J374" s="196"/>
      <c r="K374" s="196"/>
      <c r="L374" s="196"/>
    </row>
    <row r="375" spans="4:12" ht="12.75">
      <c r="D375" s="196"/>
      <c r="E375" s="196"/>
      <c r="F375" s="196"/>
      <c r="G375" s="196"/>
      <c r="H375" s="196"/>
      <c r="I375" s="196"/>
      <c r="J375" s="196"/>
      <c r="K375" s="196"/>
      <c r="L375" s="196"/>
    </row>
    <row r="376" spans="4:12" ht="12.75">
      <c r="D376" s="196"/>
      <c r="E376" s="196"/>
      <c r="F376" s="196"/>
      <c r="G376" s="196"/>
      <c r="H376" s="196"/>
      <c r="I376" s="196"/>
      <c r="J376" s="196"/>
      <c r="K376" s="196"/>
      <c r="L376" s="196"/>
    </row>
    <row r="377" spans="4:12" ht="12.75">
      <c r="D377" s="196"/>
      <c r="E377" s="196"/>
      <c r="F377" s="196"/>
      <c r="G377" s="196"/>
      <c r="H377" s="196"/>
      <c r="I377" s="196"/>
      <c r="J377" s="196"/>
      <c r="K377" s="196"/>
      <c r="L377" s="196"/>
    </row>
    <row r="378" spans="4:12" ht="12.75">
      <c r="D378" s="196"/>
      <c r="E378" s="196"/>
      <c r="F378" s="196"/>
      <c r="G378" s="196"/>
      <c r="H378" s="196"/>
      <c r="I378" s="196"/>
      <c r="J378" s="196"/>
      <c r="K378" s="196"/>
      <c r="L378" s="196"/>
    </row>
    <row r="379" spans="4:12" ht="12.75">
      <c r="D379" s="196"/>
      <c r="E379" s="196"/>
      <c r="F379" s="196"/>
      <c r="G379" s="196"/>
      <c r="H379" s="196"/>
      <c r="I379" s="196"/>
      <c r="J379" s="196"/>
      <c r="K379" s="196"/>
      <c r="L379" s="196"/>
    </row>
    <row r="380" spans="4:12" ht="12.75">
      <c r="D380" s="196"/>
      <c r="E380" s="196"/>
      <c r="F380" s="196"/>
      <c r="G380" s="196"/>
      <c r="H380" s="196"/>
      <c r="I380" s="196"/>
      <c r="J380" s="196"/>
      <c r="K380" s="196"/>
      <c r="L380" s="196"/>
    </row>
    <row r="381" spans="4:12" ht="12.75">
      <c r="D381" s="196"/>
      <c r="E381" s="196"/>
      <c r="F381" s="196"/>
      <c r="G381" s="196"/>
      <c r="H381" s="196"/>
      <c r="I381" s="196"/>
      <c r="J381" s="196"/>
      <c r="K381" s="196"/>
      <c r="L381" s="196"/>
    </row>
    <row r="382" spans="4:12" ht="12.75">
      <c r="D382" s="196"/>
      <c r="E382" s="196"/>
      <c r="F382" s="196"/>
      <c r="G382" s="196"/>
      <c r="H382" s="196"/>
      <c r="I382" s="196"/>
      <c r="J382" s="196"/>
      <c r="K382" s="196"/>
      <c r="L382" s="196"/>
    </row>
    <row r="383" spans="4:12" ht="12.75">
      <c r="D383" s="196"/>
      <c r="E383" s="196"/>
      <c r="F383" s="196"/>
      <c r="G383" s="196"/>
      <c r="H383" s="196"/>
      <c r="I383" s="196"/>
      <c r="J383" s="196"/>
      <c r="K383" s="196"/>
      <c r="L383" s="196"/>
    </row>
    <row r="384" spans="4:12" ht="12.75">
      <c r="D384" s="196"/>
      <c r="E384" s="196"/>
      <c r="F384" s="196"/>
      <c r="G384" s="196"/>
      <c r="H384" s="196"/>
      <c r="I384" s="196"/>
      <c r="J384" s="196"/>
      <c r="K384" s="196"/>
      <c r="L384" s="196"/>
    </row>
    <row r="385" spans="4:12" ht="12.75">
      <c r="D385" s="196"/>
      <c r="E385" s="196"/>
      <c r="F385" s="196"/>
      <c r="G385" s="196"/>
      <c r="H385" s="196"/>
      <c r="I385" s="196"/>
      <c r="J385" s="196"/>
      <c r="K385" s="196"/>
      <c r="L385" s="196"/>
    </row>
    <row r="386" spans="4:12" ht="12.75">
      <c r="D386" s="196"/>
      <c r="E386" s="196"/>
      <c r="F386" s="196"/>
      <c r="G386" s="196"/>
      <c r="H386" s="196"/>
      <c r="I386" s="196"/>
      <c r="J386" s="196"/>
      <c r="K386" s="196"/>
      <c r="L386" s="196"/>
    </row>
    <row r="387" spans="4:12" ht="12.75">
      <c r="D387" s="196"/>
      <c r="E387" s="196"/>
      <c r="F387" s="196"/>
      <c r="G387" s="196"/>
      <c r="H387" s="196"/>
      <c r="I387" s="196"/>
      <c r="J387" s="196"/>
      <c r="K387" s="196"/>
      <c r="L387" s="196"/>
    </row>
    <row r="472" ht="12.75"/>
    <row r="473" ht="12.75"/>
    <row r="474" ht="12.75"/>
  </sheetData>
  <sheetProtection/>
  <mergeCells count="12">
    <mergeCell ref="A142:B142"/>
    <mergeCell ref="A15:B15"/>
    <mergeCell ref="A9:B9"/>
    <mergeCell ref="A163:B163"/>
    <mergeCell ref="A158:B158"/>
    <mergeCell ref="A169:B169"/>
    <mergeCell ref="A175:B175"/>
    <mergeCell ref="A1:N1"/>
    <mergeCell ref="C4:C18"/>
    <mergeCell ref="A96:B96"/>
    <mergeCell ref="A110:B110"/>
    <mergeCell ref="A128:B128"/>
  </mergeCells>
  <printOptions horizontalCentered="1"/>
  <pageMargins left="0.3937007874015748" right="0.3937007874015748" top="0.3937007874015748" bottom="0.3937007874015748" header="0.31496062992125984" footer="0.31496062992125984"/>
  <pageSetup firstPageNumber="3" useFirstPageNumber="1" fitToHeight="0" fitToWidth="1" horizontalDpi="300" verticalDpi="300" orientation="landscape" paperSize="9" scale="72" r:id="rId3"/>
  <rowBreaks count="2" manualBreakCount="2">
    <brk id="51" max="255" man="1"/>
    <brk id="194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Katarina</cp:lastModifiedBy>
  <cp:lastPrinted>2022-12-27T12:19:17Z</cp:lastPrinted>
  <dcterms:created xsi:type="dcterms:W3CDTF">2013-09-11T11:00:21Z</dcterms:created>
  <dcterms:modified xsi:type="dcterms:W3CDTF">2022-12-27T12:19:32Z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- Obrasci - Prijedlog financijskog plana.xls</vt:lpwstr>
  </property>
</Properties>
</file>