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 2024\02-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1" l="1"/>
  <c r="D115" i="1"/>
  <c r="D113" i="1"/>
  <c r="D110" i="1"/>
  <c r="D108" i="1"/>
  <c r="D107" i="1"/>
  <c r="D106" i="1"/>
  <c r="D105" i="1"/>
  <c r="D104" i="1"/>
  <c r="D103" i="1"/>
  <c r="D102" i="1"/>
  <c r="D100" i="1" l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7" i="1"/>
  <c r="D55" i="1"/>
  <c r="D53" i="1"/>
  <c r="D51" i="1"/>
  <c r="D49" i="1"/>
  <c r="D47" i="1"/>
  <c r="D45" i="1"/>
  <c r="D43" i="1"/>
  <c r="D41" i="1"/>
  <c r="D39" i="1"/>
  <c r="D36" i="1"/>
  <c r="D34" i="1"/>
  <c r="D101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<sst xmlns="http://schemas.openxmlformats.org/spreadsheetml/2006/main" count="257" uniqueCount="142">
  <si>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</si>
  <si>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</si>
  <si>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</si>
  <si>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</si>
  <si>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</si>
  <si>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</si>
  <si>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</si>
  <si>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</si>
  <si>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01.02.2024 Do 29.02.2024</t>
  </si>
  <si>
    <t>KRUNA trgovački obrt, vl.Vesna Mihaljević</t>
  </si>
  <si>
    <t>99628049616</t>
  </si>
  <si>
    <t>Ivanić-Grad</t>
  </si>
  <si>
    <t>OSTALI NESPOMENUTI RASHODI POSLOVANJA</t>
  </si>
  <si>
    <t>Ukupno:</t>
  </si>
  <si>
    <t>Lilek d.o.o.</t>
  </si>
  <si>
    <t>96702581207</t>
  </si>
  <si>
    <t>Zelina Breška</t>
  </si>
  <si>
    <t>PROFIL KLETT D.O.O.</t>
  </si>
  <si>
    <t>95803232921</t>
  </si>
  <si>
    <t>Zagreb</t>
  </si>
  <si>
    <t>KNJIGE</t>
  </si>
  <si>
    <t>ŠKOLSKA OPREMA-GREGIĆ j.d.o.o.</t>
  </si>
  <si>
    <t>89077533639</t>
  </si>
  <si>
    <t>UREDSKI MATERIJAL I OSTALI MATERIJALNI RASHODI</t>
  </si>
  <si>
    <t>HP-SREDIŠTE POŠTA ZAGREB</t>
  </si>
  <si>
    <t>87311810356</t>
  </si>
  <si>
    <t>ZAGREB</t>
  </si>
  <si>
    <t>USLUGE TELEFONA, POŠTE I PRIJEVOZA</t>
  </si>
  <si>
    <t>Polikovsky d.o.o.</t>
  </si>
  <si>
    <t>86481118452</t>
  </si>
  <si>
    <t>FINA- Financijska agencija</t>
  </si>
  <si>
    <t>85821130368</t>
  </si>
  <si>
    <t>RAČUNALNE USLUGE</t>
  </si>
  <si>
    <t>HT-HRVATSKI TELEKOM d.d.</t>
  </si>
  <si>
    <t>81793146560</t>
  </si>
  <si>
    <t>GDCK Ivanić-Grad</t>
  </si>
  <si>
    <t>81491147180</t>
  </si>
  <si>
    <t>KLARA D.D. ZAGREBAČKE PEK</t>
  </si>
  <si>
    <t>76842508189</t>
  </si>
  <si>
    <t>MATERIJAL I SIROVINE</t>
  </si>
  <si>
    <t>JAVNI BILJEŽNIK Željkica Kirin</t>
  </si>
  <si>
    <t>73624263662</t>
  </si>
  <si>
    <t>PRISTOJBE I NAKNADE</t>
  </si>
  <si>
    <t>Optimus Lab d.o.o.</t>
  </si>
  <si>
    <t>71981294715</t>
  </si>
  <si>
    <t>Čakovec</t>
  </si>
  <si>
    <t>LOVRIĆ, proizv.-trgovački obrt, vl. Ivan lovrić</t>
  </si>
  <si>
    <t>67422687893</t>
  </si>
  <si>
    <t>PLAĆA bruto, ostali rashodi, dopr.na plaću, nadoknade troškova</t>
  </si>
  <si>
    <t>64660708691</t>
  </si>
  <si>
    <t>-</t>
  </si>
  <si>
    <t>PLAĆE-BRUTO- ZA REDOVAN RAD</t>
  </si>
  <si>
    <t>SLUŽBENA PUTOVANJA</t>
  </si>
  <si>
    <t>NAKNADE ZA PRIJEVOZ, ZA RAD NA TERENU I ODVOJENI ŽIVOT</t>
  </si>
  <si>
    <t>OSTALE NAKNADE TROŠKOVA ZAPOSLENIMA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</si>
  <si>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</si>
  <si>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</si>
  <si>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</si>
  <si>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</si>
  <si>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</si>
  <si>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</si>
  <si>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</si>
  <si>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PUČKO OTVORENO UČILIŠTE</t>
  </si>
  <si>
    <t>60194917869</t>
  </si>
  <si>
    <t>IVANIĆ GRAD</t>
  </si>
  <si>
    <t>ZAKUPNINE I NAJMANINE</t>
  </si>
  <si>
    <t>DUBROVNIK SUN</t>
  </si>
  <si>
    <t>60174672203</t>
  </si>
  <si>
    <t>FOKUS D.O.O.</t>
  </si>
  <si>
    <t>59082812808</t>
  </si>
  <si>
    <t>Beripek j.d.o.o.</t>
  </si>
  <si>
    <t>57194913130</t>
  </si>
  <si>
    <t>VODOOPSKRBA I ODVODNJA Zagrebačke županije d.o.o.</t>
  </si>
  <si>
    <t>54189804734</t>
  </si>
  <si>
    <t>KOMUNALNE USLUGE</t>
  </si>
  <si>
    <t>G.D.DIZAJN</t>
  </si>
  <si>
    <t>45732233774</t>
  </si>
  <si>
    <t>VINDIJA d.d. prehrambena industrija</t>
  </si>
  <si>
    <t>44138062462</t>
  </si>
  <si>
    <t>VARAŽDIN</t>
  </si>
  <si>
    <t>ČISTA VODA d.o.o.</t>
  </si>
  <si>
    <t>42375187043</t>
  </si>
  <si>
    <t>USLUGE TEKUĆEG I INVESTICIJSKOG ODRŽAVANJA</t>
  </si>
  <si>
    <t>HEP-Plin d.o.o.</t>
  </si>
  <si>
    <t>41317489366</t>
  </si>
  <si>
    <t>Osijek</t>
  </si>
  <si>
    <t>ŠKOLSKA KNJIGA d.d.</t>
  </si>
  <si>
    <t>38967655335</t>
  </si>
  <si>
    <t>IVAKOP D.O.O.</t>
  </si>
  <si>
    <t>34845090946</t>
  </si>
  <si>
    <t>DALBO d.o.o.</t>
  </si>
  <si>
    <t>27619887407</t>
  </si>
  <si>
    <t>Varaždin</t>
  </si>
  <si>
    <t>MALUKS PROMET D.O.O.</t>
  </si>
  <si>
    <t>26788338166</t>
  </si>
  <si>
    <t>MARNET D.O.O.</t>
  </si>
  <si>
    <t>24664716429</t>
  </si>
  <si>
    <t>ZAVOD ZA JAVNO ZDRAVSTVO Zag.županije</t>
  </si>
  <si>
    <t>20717593431</t>
  </si>
  <si>
    <t>ZDRAVSTVENE I VETERINARSKE USLUGE</t>
  </si>
  <si>
    <t>Eltek system d.o.o.</t>
  </si>
  <si>
    <t>19257194150</t>
  </si>
  <si>
    <t>PODRAVKA d.d.</t>
  </si>
  <si>
    <t>18928523252</t>
  </si>
  <si>
    <t>KOPRIVNICA</t>
  </si>
  <si>
    <t>KONCEPTING, obrt vl.Damir Mikolji</t>
  </si>
  <si>
    <t>15471608712</t>
  </si>
  <si>
    <t>STRUČNO USAVRŠAVANJE ZAPOSLENIKA</t>
  </si>
  <si>
    <t>KATARINA ZRINSKI d.o.o.</t>
  </si>
  <si>
    <t>13653700851</t>
  </si>
  <si>
    <t>DANI LIPA d.o.o.</t>
  </si>
  <si>
    <t>12470042179</t>
  </si>
  <si>
    <t>"TRGOVINA PAULIĆ" D.O.O.</t>
  </si>
  <si>
    <t>1</t>
  </si>
  <si>
    <t>DRŽAVNI PRORAČUN RH</t>
  </si>
  <si>
    <t>HUROŠ</t>
  </si>
  <si>
    <t>ČLANARINE i NORME</t>
  </si>
  <si>
    <t>PIK VRBOVEC plus d.o.o.</t>
  </si>
  <si>
    <t>Vrbovec</t>
  </si>
  <si>
    <t>LEDO plus d.o.o.</t>
  </si>
  <si>
    <t>07179054100</t>
  </si>
  <si>
    <t>PRIVREDNA BANKA ZAGREB</t>
  </si>
  <si>
    <t>02535697732</t>
  </si>
  <si>
    <t>BANKARSKE USLUGE I USLUGE PLATNOG PROMETA</t>
  </si>
  <si>
    <t>UČENIČKI DOM IVANIĆ GRAD</t>
  </si>
  <si>
    <t>01846949030</t>
  </si>
  <si>
    <t>METUS DIZALA D.O.O.</t>
  </si>
  <si>
    <t>01768785527</t>
  </si>
  <si>
    <t>SVETA NEDELJA</t>
  </si>
  <si>
    <t>STAKLO-IVGRAD j.d.o.o.</t>
  </si>
  <si>
    <t>00573959847</t>
  </si>
  <si>
    <t>Gotovinski račun-BLG</t>
  </si>
  <si>
    <t>Ukupno kategorija I:</t>
  </si>
  <si>
    <t>Doprinosi za MO I stup</t>
  </si>
  <si>
    <t>Doprinosi za MO II stup</t>
  </si>
  <si>
    <t>Bolovanje na teret HZZO-NE (73,70)</t>
  </si>
  <si>
    <t>Porez na dohodak iz plaća</t>
  </si>
  <si>
    <t>Doprinos za zdravstveno osiguranje</t>
  </si>
  <si>
    <t>Ostale obveze za zaposlene</t>
  </si>
  <si>
    <t>Naknada zbog nezapošljavanja invalida</t>
  </si>
  <si>
    <t>Ukupno kategorija II: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</si>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</sst>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9" xfId="0" applyFill="1" applyBorder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9"/>
  <sheetViews>
    <sheetView tabSelected="1" zoomScaleNormal="100" workbookViewId="0">
      <selection activeCell="D109" sqref="D10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470.65</v>
      </c>
      <c r="E7" s="10">
        <v>3299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470.65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50</v>
      </c>
      <c r="E9" s="10">
        <v>3299</v>
      </c>
      <c r="F9" s="26" t="s">
        <v>12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50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19</v>
      </c>
      <c r="D11" s="18">
        <v>189.3</v>
      </c>
      <c r="E11" s="10">
        <v>4241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189.3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19</v>
      </c>
      <c r="D13" s="18">
        <v>113.3</v>
      </c>
      <c r="E13" s="10">
        <v>3221</v>
      </c>
      <c r="F13" s="26" t="s">
        <v>23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113.3</v>
      </c>
      <c r="E14" s="23"/>
      <c r="F14" s="25"/>
    </row>
    <row r="15" spans="1:6" x14ac:dyDescent="0.25">
      <c r="A15" s="9" t="s">
        <v>24</v>
      </c>
      <c r="B15" s="14" t="s">
        <v>25</v>
      </c>
      <c r="C15" s="10" t="s">
        <v>26</v>
      </c>
      <c r="D15" s="18">
        <v>37.4</v>
      </c>
      <c r="E15" s="10">
        <v>3231</v>
      </c>
      <c r="F15" s="26" t="s">
        <v>27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37.4</v>
      </c>
      <c r="E16" s="23"/>
      <c r="F16" s="25"/>
    </row>
    <row r="17" spans="1:6" x14ac:dyDescent="0.25">
      <c r="A17" s="9" t="s">
        <v>28</v>
      </c>
      <c r="B17" s="14" t="s">
        <v>29</v>
      </c>
      <c r="C17" s="10" t="s">
        <v>19</v>
      </c>
      <c r="D17" s="18">
        <v>14.56</v>
      </c>
      <c r="E17" s="10">
        <v>3231</v>
      </c>
      <c r="F17" s="26" t="s">
        <v>27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14.56</v>
      </c>
      <c r="E18" s="23"/>
      <c r="F18" s="25"/>
    </row>
    <row r="19" spans="1:6" x14ac:dyDescent="0.25">
      <c r="A19" s="9" t="s">
        <v>30</v>
      </c>
      <c r="B19" s="14" t="s">
        <v>31</v>
      </c>
      <c r="C19" s="10" t="s">
        <v>19</v>
      </c>
      <c r="D19" s="18">
        <v>9.9600000000000009</v>
      </c>
      <c r="E19" s="10">
        <v>3238</v>
      </c>
      <c r="F19" s="26" t="s">
        <v>32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9.9600000000000009</v>
      </c>
      <c r="E20" s="23"/>
      <c r="F20" s="25"/>
    </row>
    <row r="21" spans="1:6" x14ac:dyDescent="0.25">
      <c r="A21" s="9" t="s">
        <v>33</v>
      </c>
      <c r="B21" s="14" t="s">
        <v>34</v>
      </c>
      <c r="C21" s="10" t="s">
        <v>19</v>
      </c>
      <c r="D21" s="18">
        <v>116.66</v>
      </c>
      <c r="E21" s="10">
        <v>3231</v>
      </c>
      <c r="F21" s="26" t="s">
        <v>27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116.66</v>
      </c>
      <c r="E22" s="23"/>
      <c r="F22" s="25"/>
    </row>
    <row r="23" spans="1:6" x14ac:dyDescent="0.25">
      <c r="A23" s="9" t="s">
        <v>35</v>
      </c>
      <c r="B23" s="14" t="s">
        <v>36</v>
      </c>
      <c r="C23" s="10" t="s">
        <v>11</v>
      </c>
      <c r="D23" s="18">
        <v>20.16</v>
      </c>
      <c r="E23" s="10">
        <v>3231</v>
      </c>
      <c r="F23" s="26" t="s">
        <v>27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20.16</v>
      </c>
      <c r="E24" s="23"/>
      <c r="F24" s="25"/>
    </row>
    <row r="25" spans="1:6" x14ac:dyDescent="0.25">
      <c r="A25" s="9" t="s">
        <v>37</v>
      </c>
      <c r="B25" s="14" t="s">
        <v>38</v>
      </c>
      <c r="C25" s="10" t="s">
        <v>26</v>
      </c>
      <c r="D25" s="18">
        <v>566.12</v>
      </c>
      <c r="E25" s="10">
        <v>3222</v>
      </c>
      <c r="F25" s="26" t="s">
        <v>39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566.12</v>
      </c>
      <c r="E26" s="23"/>
      <c r="F26" s="25"/>
    </row>
    <row r="27" spans="1:6" x14ac:dyDescent="0.25">
      <c r="A27" s="9" t="s">
        <v>40</v>
      </c>
      <c r="B27" s="14" t="s">
        <v>41</v>
      </c>
      <c r="C27" s="10" t="s">
        <v>11</v>
      </c>
      <c r="D27" s="18">
        <v>52.76</v>
      </c>
      <c r="E27" s="10">
        <v>3295</v>
      </c>
      <c r="F27" s="26" t="s">
        <v>42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52.76</v>
      </c>
      <c r="E28" s="23"/>
      <c r="F28" s="25"/>
    </row>
    <row r="29" spans="1:6" x14ac:dyDescent="0.25">
      <c r="A29" s="9" t="s">
        <v>43</v>
      </c>
      <c r="B29" s="14" t="s">
        <v>44</v>
      </c>
      <c r="C29" s="10" t="s">
        <v>45</v>
      </c>
      <c r="D29" s="18">
        <v>150</v>
      </c>
      <c r="E29" s="10">
        <v>3238</v>
      </c>
      <c r="F29" s="26" t="s">
        <v>32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150</v>
      </c>
      <c r="E30" s="23"/>
      <c r="F30" s="25"/>
    </row>
    <row r="31" spans="1:6" x14ac:dyDescent="0.25">
      <c r="A31" s="9" t="s">
        <v>46</v>
      </c>
      <c r="B31" s="14" t="s">
        <v>47</v>
      </c>
      <c r="C31" s="10" t="s">
        <v>11</v>
      </c>
      <c r="D31" s="18">
        <v>1514.78</v>
      </c>
      <c r="E31" s="10">
        <v>3222</v>
      </c>
      <c r="F31" s="26" t="s">
        <v>39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1514.78</v>
      </c>
      <c r="E32" s="23"/>
      <c r="F32" s="25"/>
    </row>
    <row r="33" spans="1:6" x14ac:dyDescent="0.25">
      <c r="A33" s="9" t="s">
        <v>55</v>
      </c>
      <c r="B33" s="14" t="s">
        <v>56</v>
      </c>
      <c r="C33" s="10" t="s">
        <v>26</v>
      </c>
      <c r="D33" s="18">
        <v>462.06</v>
      </c>
      <c r="E33" s="10">
        <v>3223</v>
      </c>
      <c r="F33" s="26" t="s">
        <v>57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462.06</v>
      </c>
      <c r="E34" s="23"/>
      <c r="F34" s="25"/>
    </row>
    <row r="35" spans="1:6" x14ac:dyDescent="0.25">
      <c r="A35" s="9" t="s">
        <v>58</v>
      </c>
      <c r="B35" s="14" t="s">
        <v>59</v>
      </c>
      <c r="C35" s="10" t="s">
        <v>19</v>
      </c>
      <c r="D35" s="18">
        <v>1141.8800000000001</v>
      </c>
      <c r="E35" s="10">
        <v>3222</v>
      </c>
      <c r="F35" s="26" t="s">
        <v>39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1141.8800000000001</v>
      </c>
      <c r="E36" s="23"/>
      <c r="F36" s="25"/>
    </row>
    <row r="37" spans="1:6" x14ac:dyDescent="0.25">
      <c r="A37" s="9" t="s">
        <v>60</v>
      </c>
      <c r="B37" s="14" t="s">
        <v>61</v>
      </c>
      <c r="C37" s="10" t="s">
        <v>19</v>
      </c>
      <c r="D37" s="18">
        <v>9.64</v>
      </c>
      <c r="E37" s="10">
        <v>3221</v>
      </c>
      <c r="F37" s="26" t="s">
        <v>23</v>
      </c>
    </row>
    <row r="38" spans="1:6" x14ac:dyDescent="0.25">
      <c r="A38" s="9"/>
      <c r="B38" s="14"/>
      <c r="C38" s="10"/>
      <c r="D38" s="18">
        <v>204.75</v>
      </c>
      <c r="E38" s="10">
        <v>3222</v>
      </c>
      <c r="F38" s="27" t="s">
        <v>39</v>
      </c>
    </row>
    <row r="39" spans="1:6" ht="27" customHeight="1" thickBot="1" x14ac:dyDescent="0.3">
      <c r="A39" s="21" t="s">
        <v>13</v>
      </c>
      <c r="B39" s="22"/>
      <c r="C39" s="23"/>
      <c r="D39" s="24">
        <f>SUM(D37:D38)</f>
        <v>214.39</v>
      </c>
      <c r="E39" s="23"/>
      <c r="F39" s="25"/>
    </row>
    <row r="40" spans="1:6" x14ac:dyDescent="0.25">
      <c r="A40" s="9" t="s">
        <v>62</v>
      </c>
      <c r="B40" s="14" t="s">
        <v>63</v>
      </c>
      <c r="C40" s="10" t="s">
        <v>64</v>
      </c>
      <c r="D40" s="18">
        <v>300</v>
      </c>
      <c r="E40" s="10">
        <v>3235</v>
      </c>
      <c r="F40" s="26" t="s">
        <v>65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300</v>
      </c>
      <c r="E41" s="23"/>
      <c r="F41" s="25"/>
    </row>
    <row r="42" spans="1:6" x14ac:dyDescent="0.25">
      <c r="A42" s="9" t="s">
        <v>66</v>
      </c>
      <c r="B42" s="14" t="s">
        <v>67</v>
      </c>
      <c r="C42" s="10" t="s">
        <v>50</v>
      </c>
      <c r="D42" s="18">
        <v>319.5</v>
      </c>
      <c r="E42" s="10">
        <v>3211</v>
      </c>
      <c r="F42" s="26" t="s">
        <v>52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319.5</v>
      </c>
      <c r="E43" s="23"/>
      <c r="F43" s="25"/>
    </row>
    <row r="44" spans="1:6" x14ac:dyDescent="0.25">
      <c r="A44" s="9" t="s">
        <v>68</v>
      </c>
      <c r="B44" s="14" t="s">
        <v>69</v>
      </c>
      <c r="C44" s="10" t="s">
        <v>26</v>
      </c>
      <c r="D44" s="18">
        <v>320.23</v>
      </c>
      <c r="E44" s="10">
        <v>3221</v>
      </c>
      <c r="F44" s="26" t="s">
        <v>23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320.23</v>
      </c>
      <c r="E45" s="23"/>
      <c r="F45" s="25"/>
    </row>
    <row r="46" spans="1:6" x14ac:dyDescent="0.25">
      <c r="A46" s="9" t="s">
        <v>70</v>
      </c>
      <c r="B46" s="14" t="s">
        <v>71</v>
      </c>
      <c r="C46" s="10" t="s">
        <v>11</v>
      </c>
      <c r="D46" s="18">
        <v>1341.14</v>
      </c>
      <c r="E46" s="10">
        <v>3222</v>
      </c>
      <c r="F46" s="26" t="s">
        <v>39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1341.14</v>
      </c>
      <c r="E47" s="23"/>
      <c r="F47" s="25"/>
    </row>
    <row r="48" spans="1:6" x14ac:dyDescent="0.25">
      <c r="A48" s="9" t="s">
        <v>72</v>
      </c>
      <c r="B48" s="14" t="s">
        <v>73</v>
      </c>
      <c r="C48" s="10" t="s">
        <v>19</v>
      </c>
      <c r="D48" s="18">
        <v>173.84</v>
      </c>
      <c r="E48" s="10">
        <v>3234</v>
      </c>
      <c r="F48" s="26" t="s">
        <v>74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173.84</v>
      </c>
      <c r="E49" s="23"/>
      <c r="F49" s="25"/>
    </row>
    <row r="50" spans="1:6" x14ac:dyDescent="0.25">
      <c r="A50" s="9" t="s">
        <v>75</v>
      </c>
      <c r="B50" s="14" t="s">
        <v>76</v>
      </c>
      <c r="C50" s="10" t="s">
        <v>26</v>
      </c>
      <c r="D50" s="18">
        <v>23</v>
      </c>
      <c r="E50" s="10">
        <v>3221</v>
      </c>
      <c r="F50" s="26" t="s">
        <v>23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23</v>
      </c>
      <c r="E51" s="23"/>
      <c r="F51" s="25"/>
    </row>
    <row r="52" spans="1:6" x14ac:dyDescent="0.25">
      <c r="A52" s="9" t="s">
        <v>77</v>
      </c>
      <c r="B52" s="14" t="s">
        <v>78</v>
      </c>
      <c r="C52" s="10" t="s">
        <v>79</v>
      </c>
      <c r="D52" s="18">
        <v>1983.15</v>
      </c>
      <c r="E52" s="10">
        <v>3222</v>
      </c>
      <c r="F52" s="26" t="s">
        <v>39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1983.15</v>
      </c>
      <c r="E53" s="23"/>
      <c r="F53" s="25"/>
    </row>
    <row r="54" spans="1:6" x14ac:dyDescent="0.25">
      <c r="A54" s="9" t="s">
        <v>80</v>
      </c>
      <c r="B54" s="14" t="s">
        <v>81</v>
      </c>
      <c r="C54" s="10" t="s">
        <v>19</v>
      </c>
      <c r="D54" s="18">
        <v>49.44</v>
      </c>
      <c r="E54" s="10">
        <v>3232</v>
      </c>
      <c r="F54" s="26" t="s">
        <v>82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49.44</v>
      </c>
      <c r="E55" s="23"/>
      <c r="F55" s="25"/>
    </row>
    <row r="56" spans="1:6" x14ac:dyDescent="0.25">
      <c r="A56" s="9" t="s">
        <v>83</v>
      </c>
      <c r="B56" s="14" t="s">
        <v>84</v>
      </c>
      <c r="C56" s="10" t="s">
        <v>85</v>
      </c>
      <c r="D56" s="18">
        <v>115.86</v>
      </c>
      <c r="E56" s="10">
        <v>3223</v>
      </c>
      <c r="F56" s="26" t="s">
        <v>57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115.86</v>
      </c>
      <c r="E57" s="23"/>
      <c r="F57" s="25"/>
    </row>
    <row r="58" spans="1:6" x14ac:dyDescent="0.25">
      <c r="A58" s="9" t="s">
        <v>86</v>
      </c>
      <c r="B58" s="14" t="s">
        <v>87</v>
      </c>
      <c r="C58" s="10" t="s">
        <v>19</v>
      </c>
      <c r="D58" s="18">
        <v>11</v>
      </c>
      <c r="E58" s="10">
        <v>3221</v>
      </c>
      <c r="F58" s="26" t="s">
        <v>23</v>
      </c>
    </row>
    <row r="59" spans="1:6" x14ac:dyDescent="0.25">
      <c r="A59" s="9"/>
      <c r="B59" s="14"/>
      <c r="C59" s="10"/>
      <c r="D59" s="18">
        <v>247.1</v>
      </c>
      <c r="E59" s="10">
        <v>4241</v>
      </c>
      <c r="F59" s="27" t="s">
        <v>20</v>
      </c>
    </row>
    <row r="60" spans="1:6" ht="27" customHeight="1" thickBot="1" x14ac:dyDescent="0.3">
      <c r="A60" s="21" t="s">
        <v>13</v>
      </c>
      <c r="B60" s="22"/>
      <c r="C60" s="23"/>
      <c r="D60" s="24">
        <f>SUM(D58:D59)</f>
        <v>258.10000000000002</v>
      </c>
      <c r="E60" s="23"/>
      <c r="F60" s="25"/>
    </row>
    <row r="61" spans="1:6" x14ac:dyDescent="0.25">
      <c r="A61" s="9" t="s">
        <v>88</v>
      </c>
      <c r="B61" s="14" t="s">
        <v>89</v>
      </c>
      <c r="C61" s="10" t="s">
        <v>11</v>
      </c>
      <c r="D61" s="18">
        <v>156.88999999999999</v>
      </c>
      <c r="E61" s="10">
        <v>3234</v>
      </c>
      <c r="F61" s="26" t="s">
        <v>74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156.88999999999999</v>
      </c>
      <c r="E62" s="23"/>
      <c r="F62" s="25"/>
    </row>
    <row r="63" spans="1:6" x14ac:dyDescent="0.25">
      <c r="A63" s="9" t="s">
        <v>90</v>
      </c>
      <c r="B63" s="14" t="s">
        <v>91</v>
      </c>
      <c r="C63" s="10" t="s">
        <v>92</v>
      </c>
      <c r="D63" s="18">
        <v>36.380000000000003</v>
      </c>
      <c r="E63" s="10">
        <v>3221</v>
      </c>
      <c r="F63" s="26" t="s">
        <v>23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36.380000000000003</v>
      </c>
      <c r="E64" s="23"/>
      <c r="F64" s="25"/>
    </row>
    <row r="65" spans="1:6" x14ac:dyDescent="0.25">
      <c r="A65" s="9" t="s">
        <v>93</v>
      </c>
      <c r="B65" s="14" t="s">
        <v>94</v>
      </c>
      <c r="C65" s="10" t="s">
        <v>64</v>
      </c>
      <c r="D65" s="18">
        <v>552</v>
      </c>
      <c r="E65" s="10">
        <v>3231</v>
      </c>
      <c r="F65" s="26" t="s">
        <v>27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552</v>
      </c>
      <c r="E66" s="23"/>
      <c r="F66" s="25"/>
    </row>
    <row r="67" spans="1:6" x14ac:dyDescent="0.25">
      <c r="A67" s="9" t="s">
        <v>95</v>
      </c>
      <c r="B67" s="14" t="s">
        <v>96</v>
      </c>
      <c r="C67" s="10" t="s">
        <v>79</v>
      </c>
      <c r="D67" s="18">
        <v>33.18</v>
      </c>
      <c r="E67" s="10">
        <v>3231</v>
      </c>
      <c r="F67" s="26" t="s">
        <v>27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33.18</v>
      </c>
      <c r="E68" s="23"/>
      <c r="F68" s="25"/>
    </row>
    <row r="69" spans="1:6" x14ac:dyDescent="0.25">
      <c r="A69" s="9" t="s">
        <v>97</v>
      </c>
      <c r="B69" s="14" t="s">
        <v>98</v>
      </c>
      <c r="C69" s="10" t="s">
        <v>26</v>
      </c>
      <c r="D69" s="18">
        <v>47.11</v>
      </c>
      <c r="E69" s="10">
        <v>3236</v>
      </c>
      <c r="F69" s="26" t="s">
        <v>99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47.11</v>
      </c>
      <c r="E70" s="23"/>
      <c r="F70" s="25"/>
    </row>
    <row r="71" spans="1:6" x14ac:dyDescent="0.25">
      <c r="A71" s="9" t="s">
        <v>100</v>
      </c>
      <c r="B71" s="14" t="s">
        <v>101</v>
      </c>
      <c r="C71" s="10" t="s">
        <v>11</v>
      </c>
      <c r="D71" s="18">
        <v>41.23</v>
      </c>
      <c r="E71" s="10">
        <v>3221</v>
      </c>
      <c r="F71" s="26" t="s">
        <v>23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41.23</v>
      </c>
      <c r="E72" s="23"/>
      <c r="F72" s="25"/>
    </row>
    <row r="73" spans="1:6" x14ac:dyDescent="0.25">
      <c r="A73" s="9" t="s">
        <v>102</v>
      </c>
      <c r="B73" s="14" t="s">
        <v>103</v>
      </c>
      <c r="C73" s="10" t="s">
        <v>104</v>
      </c>
      <c r="D73" s="18">
        <v>980.14</v>
      </c>
      <c r="E73" s="10">
        <v>3222</v>
      </c>
      <c r="F73" s="26" t="s">
        <v>39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980.14</v>
      </c>
      <c r="E74" s="23"/>
      <c r="F74" s="25"/>
    </row>
    <row r="75" spans="1:6" x14ac:dyDescent="0.25">
      <c r="A75" s="9" t="s">
        <v>105</v>
      </c>
      <c r="B75" s="14" t="s">
        <v>106</v>
      </c>
      <c r="C75" s="10" t="s">
        <v>19</v>
      </c>
      <c r="D75" s="18">
        <v>55</v>
      </c>
      <c r="E75" s="10">
        <v>3213</v>
      </c>
      <c r="F75" s="26" t="s">
        <v>107</v>
      </c>
    </row>
    <row r="76" spans="1:6" ht="27" customHeight="1" thickBot="1" x14ac:dyDescent="0.3">
      <c r="A76" s="21" t="s">
        <v>13</v>
      </c>
      <c r="B76" s="22"/>
      <c r="C76" s="23"/>
      <c r="D76" s="24">
        <f>SUM(D75:D75)</f>
        <v>55</v>
      </c>
      <c r="E76" s="23"/>
      <c r="F76" s="25"/>
    </row>
    <row r="77" spans="1:6" x14ac:dyDescent="0.25">
      <c r="A77" s="9" t="s">
        <v>108</v>
      </c>
      <c r="B77" s="14" t="s">
        <v>109</v>
      </c>
      <c r="C77" s="10" t="s">
        <v>92</v>
      </c>
      <c r="D77" s="18">
        <v>472.35</v>
      </c>
      <c r="E77" s="10">
        <v>4241</v>
      </c>
      <c r="F77" s="26" t="s">
        <v>20</v>
      </c>
    </row>
    <row r="78" spans="1:6" ht="27" customHeight="1" thickBot="1" x14ac:dyDescent="0.3">
      <c r="A78" s="21" t="s">
        <v>13</v>
      </c>
      <c r="B78" s="22"/>
      <c r="C78" s="23"/>
      <c r="D78" s="24">
        <f>SUM(D77:D77)</f>
        <v>472.35</v>
      </c>
      <c r="E78" s="23"/>
      <c r="F78" s="25"/>
    </row>
    <row r="79" spans="1:6" x14ac:dyDescent="0.25">
      <c r="A79" s="9" t="s">
        <v>110</v>
      </c>
      <c r="B79" s="14" t="s">
        <v>111</v>
      </c>
      <c r="C79" s="10" t="s">
        <v>11</v>
      </c>
      <c r="D79" s="18">
        <v>31.88</v>
      </c>
      <c r="E79" s="10">
        <v>3221</v>
      </c>
      <c r="F79" s="26" t="s">
        <v>23</v>
      </c>
    </row>
    <row r="80" spans="1:6" ht="27" customHeight="1" thickBot="1" x14ac:dyDescent="0.3">
      <c r="A80" s="21" t="s">
        <v>13</v>
      </c>
      <c r="B80" s="22"/>
      <c r="C80" s="23"/>
      <c r="D80" s="24">
        <f>SUM(D79:D79)</f>
        <v>31.88</v>
      </c>
      <c r="E80" s="23"/>
      <c r="F80" s="25"/>
    </row>
    <row r="81" spans="1:6" x14ac:dyDescent="0.25">
      <c r="A81" s="9" t="s">
        <v>112</v>
      </c>
      <c r="B81" s="14" t="s">
        <v>113</v>
      </c>
      <c r="C81" s="10" t="s">
        <v>64</v>
      </c>
      <c r="D81" s="18">
        <v>6.58</v>
      </c>
      <c r="E81" s="10">
        <v>3221</v>
      </c>
      <c r="F81" s="26" t="s">
        <v>23</v>
      </c>
    </row>
    <row r="82" spans="1:6" ht="27" customHeight="1" thickBot="1" x14ac:dyDescent="0.3">
      <c r="A82" s="21" t="s">
        <v>13</v>
      </c>
      <c r="B82" s="22"/>
      <c r="C82" s="23"/>
      <c r="D82" s="24">
        <f>SUM(D81:D81)</f>
        <v>6.58</v>
      </c>
      <c r="E82" s="23"/>
      <c r="F82" s="25"/>
    </row>
    <row r="83" spans="1:6" x14ac:dyDescent="0.25">
      <c r="A83" s="9" t="s">
        <v>114</v>
      </c>
      <c r="B83" s="14" t="s">
        <v>113</v>
      </c>
      <c r="C83" s="10" t="s">
        <v>26</v>
      </c>
      <c r="D83" s="18">
        <v>33.18</v>
      </c>
      <c r="E83" s="10">
        <v>3299</v>
      </c>
      <c r="F83" s="26" t="s">
        <v>12</v>
      </c>
    </row>
    <row r="84" spans="1:6" ht="27" customHeight="1" thickBot="1" x14ac:dyDescent="0.3">
      <c r="A84" s="21" t="s">
        <v>13</v>
      </c>
      <c r="B84" s="22"/>
      <c r="C84" s="23"/>
      <c r="D84" s="24">
        <f>SUM(D83:D83)</f>
        <v>33.18</v>
      </c>
      <c r="E84" s="23"/>
      <c r="F84" s="25"/>
    </row>
    <row r="85" spans="1:6" x14ac:dyDescent="0.25">
      <c r="A85" s="9" t="s">
        <v>115</v>
      </c>
      <c r="B85" s="14" t="s">
        <v>113</v>
      </c>
      <c r="C85" s="10" t="s">
        <v>26</v>
      </c>
      <c r="D85" s="18">
        <v>53.09</v>
      </c>
      <c r="E85" s="10">
        <v>3294</v>
      </c>
      <c r="F85" s="26" t="s">
        <v>116</v>
      </c>
    </row>
    <row r="86" spans="1:6" ht="27" customHeight="1" thickBot="1" x14ac:dyDescent="0.3">
      <c r="A86" s="21" t="s">
        <v>13</v>
      </c>
      <c r="B86" s="22"/>
      <c r="C86" s="23"/>
      <c r="D86" s="24">
        <f>SUM(D85:D85)</f>
        <v>53.09</v>
      </c>
      <c r="E86" s="23"/>
      <c r="F86" s="25"/>
    </row>
    <row r="87" spans="1:6" x14ac:dyDescent="0.25">
      <c r="A87" s="9" t="s">
        <v>117</v>
      </c>
      <c r="B87" s="14" t="s">
        <v>113</v>
      </c>
      <c r="C87" s="10" t="s">
        <v>118</v>
      </c>
      <c r="D87" s="18">
        <v>338.13</v>
      </c>
      <c r="E87" s="10">
        <v>3222</v>
      </c>
      <c r="F87" s="26" t="s">
        <v>39</v>
      </c>
    </row>
    <row r="88" spans="1:6" ht="27" customHeight="1" thickBot="1" x14ac:dyDescent="0.3">
      <c r="A88" s="21" t="s">
        <v>13</v>
      </c>
      <c r="B88" s="22"/>
      <c r="C88" s="23"/>
      <c r="D88" s="24">
        <f>SUM(D87:D87)</f>
        <v>338.13</v>
      </c>
      <c r="E88" s="23"/>
      <c r="F88" s="25"/>
    </row>
    <row r="89" spans="1:6" x14ac:dyDescent="0.25">
      <c r="A89" s="9" t="s">
        <v>119</v>
      </c>
      <c r="B89" s="14" t="s">
        <v>120</v>
      </c>
      <c r="C89" s="10" t="s">
        <v>26</v>
      </c>
      <c r="D89" s="18">
        <v>1345.88</v>
      </c>
      <c r="E89" s="10">
        <v>3222</v>
      </c>
      <c r="F89" s="26" t="s">
        <v>39</v>
      </c>
    </row>
    <row r="90" spans="1:6" ht="27" customHeight="1" thickBot="1" x14ac:dyDescent="0.3">
      <c r="A90" s="21" t="s">
        <v>13</v>
      </c>
      <c r="B90" s="22"/>
      <c r="C90" s="23"/>
      <c r="D90" s="24">
        <f>SUM(D89:D89)</f>
        <v>1345.88</v>
      </c>
      <c r="E90" s="23"/>
      <c r="F90" s="25"/>
    </row>
    <row r="91" spans="1:6" x14ac:dyDescent="0.25">
      <c r="A91" s="9" t="s">
        <v>121</v>
      </c>
      <c r="B91" s="14" t="s">
        <v>122</v>
      </c>
      <c r="C91" s="10" t="s">
        <v>11</v>
      </c>
      <c r="D91" s="18">
        <v>45.07</v>
      </c>
      <c r="E91" s="10">
        <v>3431</v>
      </c>
      <c r="F91" s="26" t="s">
        <v>123</v>
      </c>
    </row>
    <row r="92" spans="1:6" ht="27" customHeight="1" thickBot="1" x14ac:dyDescent="0.3">
      <c r="A92" s="21" t="s">
        <v>13</v>
      </c>
      <c r="B92" s="22"/>
      <c r="C92" s="23"/>
      <c r="D92" s="24">
        <f>SUM(D91:D91)</f>
        <v>45.07</v>
      </c>
      <c r="E92" s="23"/>
      <c r="F92" s="25"/>
    </row>
    <row r="93" spans="1:6" x14ac:dyDescent="0.25">
      <c r="A93" s="9" t="s">
        <v>124</v>
      </c>
      <c r="B93" s="14" t="s">
        <v>125</v>
      </c>
      <c r="C93" s="10" t="s">
        <v>11</v>
      </c>
      <c r="D93" s="18">
        <v>300</v>
      </c>
      <c r="E93" s="10">
        <v>3235</v>
      </c>
      <c r="F93" s="26" t="s">
        <v>65</v>
      </c>
    </row>
    <row r="94" spans="1:6" ht="27" customHeight="1" thickBot="1" x14ac:dyDescent="0.3">
      <c r="A94" s="21" t="s">
        <v>13</v>
      </c>
      <c r="B94" s="22"/>
      <c r="C94" s="23"/>
      <c r="D94" s="24">
        <f>SUM(D93:D93)</f>
        <v>300</v>
      </c>
      <c r="E94" s="23"/>
      <c r="F94" s="25"/>
    </row>
    <row r="95" spans="1:6" x14ac:dyDescent="0.25">
      <c r="A95" s="9" t="s">
        <v>126</v>
      </c>
      <c r="B95" s="14" t="s">
        <v>127</v>
      </c>
      <c r="C95" s="10" t="s">
        <v>128</v>
      </c>
      <c r="D95" s="18">
        <v>41.48</v>
      </c>
      <c r="E95" s="10">
        <v>3232</v>
      </c>
      <c r="F95" s="26" t="s">
        <v>82</v>
      </c>
    </row>
    <row r="96" spans="1:6" ht="27" customHeight="1" thickBot="1" x14ac:dyDescent="0.3">
      <c r="A96" s="21" t="s">
        <v>13</v>
      </c>
      <c r="B96" s="22"/>
      <c r="C96" s="23"/>
      <c r="D96" s="24">
        <f>SUM(D95:D95)</f>
        <v>41.48</v>
      </c>
      <c r="E96" s="23"/>
      <c r="F96" s="25"/>
    </row>
    <row r="97" spans="1:6" x14ac:dyDescent="0.25">
      <c r="A97" s="9" t="s">
        <v>129</v>
      </c>
      <c r="B97" s="14" t="s">
        <v>130</v>
      </c>
      <c r="C97" s="10" t="s">
        <v>11</v>
      </c>
      <c r="D97" s="18">
        <v>65.91</v>
      </c>
      <c r="E97" s="10">
        <v>3232</v>
      </c>
      <c r="F97" s="26" t="s">
        <v>82</v>
      </c>
    </row>
    <row r="98" spans="1:6" ht="27" customHeight="1" thickBot="1" x14ac:dyDescent="0.3">
      <c r="A98" s="21" t="s">
        <v>13</v>
      </c>
      <c r="B98" s="22"/>
      <c r="C98" s="23"/>
      <c r="D98" s="24">
        <f>SUM(D97:D97)</f>
        <v>65.91</v>
      </c>
      <c r="E98" s="23"/>
      <c r="F98" s="25"/>
    </row>
    <row r="99" spans="1:6" x14ac:dyDescent="0.25">
      <c r="A99" s="9" t="s">
        <v>131</v>
      </c>
      <c r="B99" s="14"/>
      <c r="C99" s="10"/>
      <c r="D99" s="18">
        <v>36</v>
      </c>
      <c r="E99" s="10">
        <v>3232</v>
      </c>
      <c r="F99" s="26" t="s">
        <v>82</v>
      </c>
    </row>
    <row r="100" spans="1:6" ht="21" customHeight="1" thickBot="1" x14ac:dyDescent="0.3">
      <c r="A100" s="21" t="s">
        <v>13</v>
      </c>
      <c r="B100" s="22"/>
      <c r="C100" s="23"/>
      <c r="D100" s="24">
        <f>SUM(D99:D99)</f>
        <v>36</v>
      </c>
      <c r="E100" s="23"/>
      <c r="F100" s="25"/>
    </row>
    <row r="101" spans="1:6" ht="15.75" thickBot="1" x14ac:dyDescent="0.3">
      <c r="A101" s="36" t="s">
        <v>132</v>
      </c>
      <c r="B101" s="37"/>
      <c r="C101" s="38"/>
      <c r="D101" s="39">
        <f>SUM(D8,D10,D12,D14,D16,D18,D20,D22,D24,D26,D28,D30,D32,D113,D34,D36,D39,D41,D43,D45,D47,D49,D51,D53,D55,D57,D60,D62,D64,D66,D68,D70,D72,D74,D76,D78,D80,D82,D84,D86,D88,D90,D92,D94,D96,D98,D100)-D113</f>
        <v>14679.720000000001</v>
      </c>
      <c r="E101" s="38"/>
      <c r="F101" s="40"/>
    </row>
    <row r="102" spans="1:6" x14ac:dyDescent="0.25">
      <c r="A102" s="9" t="s">
        <v>48</v>
      </c>
      <c r="B102" s="14" t="s">
        <v>49</v>
      </c>
      <c r="C102" s="10" t="s">
        <v>50</v>
      </c>
      <c r="D102" s="18">
        <f>4607.84+64330.45</f>
        <v>68938.289999999994</v>
      </c>
      <c r="E102" s="10">
        <v>3111</v>
      </c>
      <c r="F102" s="26" t="s">
        <v>51</v>
      </c>
    </row>
    <row r="103" spans="1:6" x14ac:dyDescent="0.25">
      <c r="A103" s="9"/>
      <c r="B103" s="14"/>
      <c r="C103" s="10"/>
      <c r="D103" s="33">
        <f>73.7</f>
        <v>73.7</v>
      </c>
      <c r="E103" s="34">
        <v>3122</v>
      </c>
      <c r="F103" s="35" t="s">
        <v>135</v>
      </c>
    </row>
    <row r="104" spans="1:6" x14ac:dyDescent="0.25">
      <c r="A104" s="9"/>
      <c r="B104" s="14"/>
      <c r="C104" s="10"/>
      <c r="D104" s="18">
        <f>87.29+7568.1</f>
        <v>7655.39</v>
      </c>
      <c r="E104" s="10">
        <v>3141</v>
      </c>
      <c r="F104" s="27" t="s">
        <v>136</v>
      </c>
    </row>
    <row r="105" spans="1:6" x14ac:dyDescent="0.25">
      <c r="A105" s="9"/>
      <c r="B105" s="14"/>
      <c r="C105" s="10"/>
      <c r="D105" s="18">
        <f>272.62+4430.07</f>
        <v>4702.6899999999996</v>
      </c>
      <c r="E105" s="10">
        <v>3151</v>
      </c>
      <c r="F105" s="27" t="s">
        <v>134</v>
      </c>
    </row>
    <row r="106" spans="1:6" x14ac:dyDescent="0.25">
      <c r="A106" s="9"/>
      <c r="B106" s="14"/>
      <c r="C106" s="10"/>
      <c r="D106" s="18">
        <f>484.35+13239.65</f>
        <v>13724</v>
      </c>
      <c r="E106" s="10">
        <v>3151</v>
      </c>
      <c r="F106" s="27" t="s">
        <v>133</v>
      </c>
    </row>
    <row r="107" spans="1:6" x14ac:dyDescent="0.25">
      <c r="A107" s="9"/>
      <c r="B107" s="14"/>
      <c r="C107" s="10"/>
      <c r="D107" s="18">
        <f>899.6+14798.86</f>
        <v>15698.460000000001</v>
      </c>
      <c r="E107" s="10">
        <v>3162</v>
      </c>
      <c r="F107" s="27" t="s">
        <v>137</v>
      </c>
    </row>
    <row r="108" spans="1:6" x14ac:dyDescent="0.25">
      <c r="A108" s="9"/>
      <c r="B108" s="14"/>
      <c r="C108" s="10"/>
      <c r="D108" s="18">
        <f>919.24+6.98+2.33+7.68+7.45</f>
        <v>943.68000000000006</v>
      </c>
      <c r="E108" s="10">
        <v>3171</v>
      </c>
      <c r="F108" s="27" t="s">
        <v>138</v>
      </c>
    </row>
    <row r="109" spans="1:6" x14ac:dyDescent="0.25">
      <c r="A109" s="9"/>
      <c r="B109" s="14"/>
      <c r="C109" s="10"/>
      <c r="D109" s="41">
        <v>185.91</v>
      </c>
      <c r="E109" s="10">
        <v>3211</v>
      </c>
      <c r="F109" s="27" t="s">
        <v>52</v>
      </c>
    </row>
    <row r="110" spans="1:6" x14ac:dyDescent="0.25">
      <c r="A110" s="9"/>
      <c r="B110" s="14"/>
      <c r="C110" s="10"/>
      <c r="D110" s="18">
        <f>248.47+3005.46</f>
        <v>3253.93</v>
      </c>
      <c r="E110" s="10">
        <v>3212</v>
      </c>
      <c r="F110" s="27" t="s">
        <v>53</v>
      </c>
    </row>
    <row r="111" spans="1:6" x14ac:dyDescent="0.25">
      <c r="A111" s="9"/>
      <c r="B111" s="14"/>
      <c r="C111" s="10"/>
      <c r="D111" s="18">
        <v>232.84</v>
      </c>
      <c r="E111" s="10">
        <v>3214</v>
      </c>
      <c r="F111" s="27" t="s">
        <v>54</v>
      </c>
    </row>
    <row r="112" spans="1:6" x14ac:dyDescent="0.25">
      <c r="A112" s="9"/>
      <c r="B112" s="14"/>
      <c r="C112" s="10"/>
      <c r="D112" s="18">
        <v>336</v>
      </c>
      <c r="E112" s="10">
        <v>3214</v>
      </c>
      <c r="F112" s="27" t="s">
        <v>139</v>
      </c>
    </row>
    <row r="113" spans="1:6" ht="27" customHeight="1" thickBot="1" x14ac:dyDescent="0.3">
      <c r="A113" s="21" t="s">
        <v>13</v>
      </c>
      <c r="B113" s="22"/>
      <c r="C113" s="23"/>
      <c r="D113" s="24">
        <f>SUM(D102:D112)</f>
        <v>115744.88999999998</v>
      </c>
      <c r="E113" s="23"/>
      <c r="F113" s="25"/>
    </row>
    <row r="114" spans="1:6" ht="15.75" thickBot="1" x14ac:dyDescent="0.3">
      <c r="A114" s="36" t="s">
        <v>140</v>
      </c>
      <c r="B114" s="37"/>
      <c r="C114" s="38"/>
      <c r="D114" s="39">
        <f>D113</f>
        <v>115744.88999999998</v>
      </c>
      <c r="E114" s="38"/>
      <c r="F114" s="40"/>
    </row>
    <row r="115" spans="1:6" ht="15.75" thickBot="1" x14ac:dyDescent="0.3">
      <c r="A115" s="28" t="s">
        <v>141</v>
      </c>
      <c r="B115" s="29"/>
      <c r="C115" s="30"/>
      <c r="D115" s="31">
        <f>D101+D114</f>
        <v>130424.60999999999</v>
      </c>
      <c r="E115" s="30"/>
      <c r="F115" s="32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2024-03-15T12:51:59Z</dcterms:modified>
</cp:coreProperties>
</file>