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ownloads\"/>
    </mc:Choice>
  </mc:AlternateContent>
  <bookViews>
    <workbookView xWindow="0" yWindow="0" windowWidth="23040" windowHeight="8976" activeTab="1"/>
  </bookViews>
  <sheets>
    <sheet name="plan nabave 2024-objava" sheetId="7" r:id="rId1"/>
    <sheet name="1.izmjena plana 24" sheetId="8" r:id="rId2"/>
  </sheets>
  <definedNames>
    <definedName name="_xlnm.Print_Area" localSheetId="0">'plan nabave 2024-objava'!$A$1:$J$128</definedName>
  </definedNames>
  <calcPr calcId="152511"/>
</workbook>
</file>

<file path=xl/calcChain.xml><?xml version="1.0" encoding="utf-8"?>
<calcChain xmlns="http://schemas.openxmlformats.org/spreadsheetml/2006/main">
  <c r="K122" i="8" l="1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4" i="8"/>
  <c r="K15" i="8"/>
  <c r="K13" i="8"/>
  <c r="G107" i="8"/>
  <c r="G101" i="8"/>
  <c r="G94" i="8"/>
  <c r="G91" i="8"/>
  <c r="G79" i="8"/>
  <c r="G63" i="8"/>
  <c r="G18" i="8"/>
  <c r="G23" i="8"/>
  <c r="G20" i="8"/>
  <c r="G122" i="8"/>
  <c r="F122" i="8"/>
  <c r="F72" i="8"/>
  <c r="F63" i="8"/>
  <c r="F25" i="8"/>
  <c r="K123" i="8" l="1"/>
  <c r="G123" i="8"/>
  <c r="F123" i="8"/>
  <c r="F136" i="7"/>
  <c r="F122" i="7"/>
  <c r="F138" i="7" s="1"/>
  <c r="F72" i="7"/>
  <c r="F123" i="7" s="1"/>
  <c r="F63" i="7"/>
  <c r="F25" i="7"/>
</calcChain>
</file>

<file path=xl/sharedStrings.xml><?xml version="1.0" encoding="utf-8"?>
<sst xmlns="http://schemas.openxmlformats.org/spreadsheetml/2006/main" count="406" uniqueCount="198">
  <si>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</si>
  <si>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</si>
  <si>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</si>
  <si>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</si>
  <si>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</si>
  <si>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</si>
  <si>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</si>
  <si>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</si>
  <si>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</si>
  <si>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</si>
  <si>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</si>
  <si>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</si>
  <si>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</si>
  <si>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</si>
  <si>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</si>
  <si>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</si>
  <si>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</si>
  <si>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</si>
  <si>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</si>
  <si>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</si>
  <si>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</si>
  <si>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</si>
  <si>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</si>
  <si>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</si>
  <si>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</si>
  <si>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</si>
  <si>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</si>
  <si>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</si>
  <si>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</si>
  <si>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</si>
  <si>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</si>
  <si>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</si>
  <si>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</si>
  <si>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</si>
  <si>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</si>
  <si>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</si>
  <si>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</si>
  <si>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</si>
  <si>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</si>
  <si>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</si>
  <si>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</si>
  <si>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</si>
  <si>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</si>
  <si>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</si>
  <si>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</si>
  <si>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</si>
  <si>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</si>
  <si>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</si>
  <si>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</si>
  <si>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</si>
  <si>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</si>
  <si>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</si>
  <si>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</si>
  <si>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</si>
  <si>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</si>
  <si>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</si>
  <si>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</si>
  <si>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</si>
  <si>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</si>
  <si>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</si>
  <si>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</si>
  <si>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</si>
  <si>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</si>
  <si>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</si>
  <si>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</si>
  <si>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</si>
  <si>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</si>
  <si>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</si>
  <si>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</si>
  <si>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</si>
  <si>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>prijevoz učenika - izleti</t>
  </si>
  <si>
    <t>ostale  usluge</t>
  </si>
  <si>
    <t>Usluge banaka i pl. prometa</t>
  </si>
  <si>
    <t>OSNOVNA ŠKOLA ĐURE DEŽELIĆA IVANIĆ-GRAD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</si>
  <si>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</si>
  <si>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</si>
  <si>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</si>
  <si>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</si>
  <si>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</si>
  <si>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</si>
  <si>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</si>
  <si>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</si>
  <si>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</si>
  <si>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</si>
  <si>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</si>
  <si>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</si>
  <si>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</si>
  <si>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</si>
  <si>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</si>
  <si>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</si>
  <si>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</si>
  <si>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</si>
  <si>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</si>
  <si>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</si>
  <si>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</si>
  <si>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</si>
  <si>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</si>
  <si>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</si>
  <si>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</si>
  <si>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</si>
  <si>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</si>
  <si>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</si>
  <si>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</si>
  <si>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</si>
  <si>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</si>
  <si>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</si>
  <si>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</si>
  <si>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</si>
  <si>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</si>
  <si>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</si>
  <si>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 xml:space="preserve">Okvirni  sporazum  </t>
  </si>
  <si>
    <t>Materijal i dijelovi za tek. i inv.održavanje građevine</t>
  </si>
  <si>
    <t>Materijal i dijelovi za tek. i inv.održavanje postrojenja i opreme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</si>
  <si>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</si>
  <si>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</si>
  <si>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</si>
  <si>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</si>
  <si>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</si>
  <si>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</si>
  <si>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</si>
  <si>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</si>
  <si>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</si>
  <si>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</si>
  <si>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Knjige za knjižnicu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</si>
  <si>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</si>
  <si>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</si>
  <si>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</si>
  <si>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</si>
  <si>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</si>
  <si>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2 g</t>
  </si>
  <si>
    <t>Zgrade znanstvenih i obrazovnih institucija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</si>
  <si>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</si>
  <si>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</si>
  <si>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</si>
  <si>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</si>
  <si>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</si>
  <si>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</si>
  <si>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</si>
  <si>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</si>
  <si>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</si>
  <si>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Oprema za održavanje i zaštitu</t>
  </si>
  <si>
    <t>suhomesnati i drugi kobas.proizvodi- mesne prerađevine</t>
  </si>
  <si>
    <t>centralno grijanje</t>
  </si>
  <si>
    <t>4.</t>
  </si>
  <si>
    <t>16.</t>
  </si>
  <si>
    <t>17.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</si>
  <si>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</si>
  <si>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</si>
  <si>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</si>
  <si>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</si>
  <si>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</si>
  <si>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</si>
  <si>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</si>
  <si>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</si>
  <si>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</si>
  <si>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</si>
  <si>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</si>
  <si>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</si>
  <si>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</si>
  <si>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</si>
  <si>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</si>
  <si>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</si>
  <si>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</si>
  <si>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</si>
  <si>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60000000-8</t>
  </si>
  <si>
    <t>Službena putovanja (naknade za smještaj i prijevoz)</t>
  </si>
  <si>
    <t>44500000-4</t>
  </si>
  <si>
    <t>28.</t>
  </si>
  <si>
    <t>1/2023</t>
  </si>
  <si>
    <t>2/2023</t>
  </si>
  <si>
    <t>Na osnovi odredaba Zakona o javnoj nabavi ( NN broj 120/16 i 114/22), te članka 29. Statuta OŠ Đure Deželića Ivanić-Grad,  Školski odbor donosi slijedeći:</t>
  </si>
  <si>
    <t xml:space="preserve">PROCIJENJENA VRIJEDNOST NABAVE BEZ  PDV (Plan nabave)    </t>
  </si>
  <si>
    <t xml:space="preserve">GODIŠNJI PLAN NABAVE ZA 2024. GODINU </t>
  </si>
  <si>
    <t>30100000-1</t>
  </si>
  <si>
    <t>radne bilježnice i pomoćni materijali</t>
  </si>
  <si>
    <t>Tekuće i investicijsko održavanje zgrade škole i opreme</t>
  </si>
  <si>
    <t>ostali rashodi -žsv-škola ostalo</t>
  </si>
  <si>
    <t>zaposleni</t>
  </si>
  <si>
    <t>prsten</t>
  </si>
  <si>
    <t>Ravnatelj:</t>
  </si>
  <si>
    <t>Predsjednica Školskog odbora:</t>
  </si>
  <si>
    <t>Voditelj računovodstva:</t>
  </si>
  <si>
    <t>Mileo Todić</t>
  </si>
  <si>
    <t>Romana Orlić</t>
  </si>
  <si>
    <t>Katarina Bečić Mutvar</t>
  </si>
  <si>
    <t>KLASA:</t>
  </si>
  <si>
    <t>400-06/23-01/01</t>
  </si>
  <si>
    <t>URBROJ:</t>
  </si>
  <si>
    <t>238-10-8-23-1</t>
  </si>
  <si>
    <t xml:space="preserve">IZMJENA GODIŠNJEG PLANA NABAVE ZA 2024. GODINU </t>
  </si>
  <si>
    <t xml:space="preserve">PROCIJENJENA VRIJEDNOST NABAVE BEZ  PDV (Izmjena Plana nabave)    </t>
  </si>
  <si>
    <t>prijevoz učenika - izleti, ostalo</t>
  </si>
  <si>
    <t>1/2024</t>
  </si>
  <si>
    <t>ostali rashodi -žsv, natjecanja-škola ostalo</t>
  </si>
  <si>
    <t>Uredska oprema i namještaj</t>
  </si>
  <si>
    <t>Izmjenjen iznos</t>
  </si>
  <si>
    <t>400-06/24-01/02</t>
  </si>
  <si>
    <t>238-10-8-24-1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</si>
</sst>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#,##0.00\ _k_n"/>
    <numFmt numFmtId="165" formatCode="#,##0.00_ ;[Red]\-#,##0.00\ 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9"/>
      <color rgb="FF0070C0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29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/>
    <xf numFmtId="4" fontId="0" fillId="0" borderId="0" xfId="0" applyNumberForma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/>
    <xf numFmtId="4" fontId="12" fillId="0" borderId="1" xfId="0" applyNumberFormat="1" applyFont="1" applyBorder="1" applyAlignment="1">
      <alignment horizontal="right"/>
    </xf>
    <xf numFmtId="0" fontId="5" fillId="0" borderId="1" xfId="0" applyFont="1" applyBorder="1"/>
    <xf numFmtId="2" fontId="8" fillId="0" borderId="1" xfId="0" applyNumberFormat="1" applyFont="1" applyBorder="1"/>
    <xf numFmtId="0" fontId="8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1" xfId="0" applyFont="1" applyBorder="1"/>
    <xf numFmtId="0" fontId="14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6" fillId="0" borderId="7" xfId="0" applyFont="1" applyBorder="1" applyAlignment="1"/>
    <xf numFmtId="0" fontId="8" fillId="0" borderId="6" xfId="0" applyFont="1" applyBorder="1" applyAlignment="1"/>
    <xf numFmtId="0" fontId="5" fillId="0" borderId="6" xfId="0" applyFont="1" applyBorder="1" applyAlignment="1"/>
    <xf numFmtId="0" fontId="5" fillId="0" borderId="4" xfId="0" applyFont="1" applyBorder="1" applyAlignment="1"/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4" fontId="15" fillId="0" borderId="1" xfId="0" applyNumberFormat="1" applyFont="1" applyBorder="1"/>
    <xf numFmtId="0" fontId="17" fillId="0" borderId="1" xfId="0" applyFont="1" applyBorder="1"/>
    <xf numFmtId="4" fontId="14" fillId="0" borderId="1" xfId="0" applyNumberFormat="1" applyFont="1" applyBorder="1"/>
    <xf numFmtId="4" fontId="16" fillId="0" borderId="1" xfId="0" applyNumberFormat="1" applyFont="1" applyBorder="1"/>
    <xf numFmtId="49" fontId="14" fillId="0" borderId="6" xfId="0" applyNumberFormat="1" applyFont="1" applyBorder="1" applyAlignment="1"/>
    <xf numFmtId="4" fontId="8" fillId="0" borderId="1" xfId="0" applyNumberFormat="1" applyFont="1" applyBorder="1"/>
    <xf numFmtId="0" fontId="8" fillId="0" borderId="7" xfId="0" applyFont="1" applyBorder="1" applyAlignment="1"/>
    <xf numFmtId="4" fontId="12" fillId="0" borderId="1" xfId="0" applyNumberFormat="1" applyFont="1" applyBorder="1"/>
    <xf numFmtId="2" fontId="8" fillId="0" borderId="1" xfId="0" applyNumberFormat="1" applyFont="1" applyBorder="1" applyAlignment="1">
      <alignment horizontal="right" wrapText="1"/>
    </xf>
    <xf numFmtId="0" fontId="14" fillId="0" borderId="4" xfId="0" applyFont="1" applyBorder="1"/>
    <xf numFmtId="0" fontId="5" fillId="0" borderId="6" xfId="0" applyFont="1" applyBorder="1" applyAlignment="1">
      <alignment horizontal="center" vertical="center"/>
    </xf>
    <xf numFmtId="0" fontId="12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7" xfId="0" applyFont="1" applyBorder="1" applyAlignment="1"/>
    <xf numFmtId="0" fontId="8" fillId="0" borderId="6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>
      <alignment horizontal="center" vertical="center"/>
    </xf>
    <xf numFmtId="0" fontId="8" fillId="0" borderId="4" xfId="0" applyFont="1" applyBorder="1"/>
    <xf numFmtId="0" fontId="5" fillId="0" borderId="4" xfId="0" applyFont="1" applyBorder="1"/>
    <xf numFmtId="0" fontId="18" fillId="0" borderId="1" xfId="0" applyFont="1" applyBorder="1"/>
    <xf numFmtId="0" fontId="19" fillId="0" borderId="1" xfId="0" applyFont="1" applyBorder="1"/>
    <xf numFmtId="4" fontId="20" fillId="0" borderId="1" xfId="0" applyNumberFormat="1" applyFont="1" applyBorder="1" applyAlignment="1">
      <alignment horizontal="right"/>
    </xf>
    <xf numFmtId="0" fontId="21" fillId="0" borderId="1" xfId="0" applyFont="1" applyBorder="1"/>
    <xf numFmtId="4" fontId="22" fillId="0" borderId="1" xfId="0" applyNumberFormat="1" applyFont="1" applyBorder="1" applyAlignment="1">
      <alignment horizontal="right"/>
    </xf>
    <xf numFmtId="2" fontId="23" fillId="0" borderId="1" xfId="0" applyNumberFormat="1" applyFont="1" applyBorder="1"/>
    <xf numFmtId="0" fontId="8" fillId="0" borderId="4" xfId="0" applyFont="1" applyBorder="1" applyAlignment="1"/>
    <xf numFmtId="0" fontId="8" fillId="0" borderId="1" xfId="0" applyNumberFormat="1" applyFont="1" applyBorder="1"/>
    <xf numFmtId="0" fontId="5" fillId="0" borderId="1" xfId="0" applyNumberFormat="1" applyFont="1" applyBorder="1"/>
    <xf numFmtId="0" fontId="5" fillId="0" borderId="6" xfId="0" applyFont="1" applyBorder="1" applyAlignment="1">
      <alignment horizontal="center" vertical="center"/>
    </xf>
    <xf numFmtId="0" fontId="24" fillId="0" borderId="1" xfId="0" applyFont="1" applyBorder="1"/>
    <xf numFmtId="4" fontId="25" fillId="0" borderId="1" xfId="0" applyNumberFormat="1" applyFont="1" applyBorder="1" applyAlignment="1">
      <alignment horizontal="right"/>
    </xf>
    <xf numFmtId="17" fontId="5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/>
    <xf numFmtId="0" fontId="6" fillId="0" borderId="5" xfId="0" applyFont="1" applyBorder="1" applyAlignment="1"/>
    <xf numFmtId="0" fontId="8" fillId="0" borderId="0" xfId="0" applyFont="1"/>
    <xf numFmtId="0" fontId="6" fillId="0" borderId="0" xfId="0" applyFont="1" applyBorder="1"/>
    <xf numFmtId="0" fontId="8" fillId="0" borderId="0" xfId="0" applyFont="1" applyAlignment="1"/>
    <xf numFmtId="4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5" fontId="12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165" fontId="16" fillId="0" borderId="1" xfId="0" applyNumberFormat="1" applyFont="1" applyBorder="1" applyAlignment="1">
      <alignment horizontal="right"/>
    </xf>
    <xf numFmtId="165" fontId="15" fillId="0" borderId="1" xfId="0" applyNumberFormat="1" applyFont="1" applyBorder="1"/>
    <xf numFmtId="165" fontId="16" fillId="0" borderId="1" xfId="0" applyNumberFormat="1" applyFont="1" applyBorder="1"/>
    <xf numFmtId="165" fontId="8" fillId="0" borderId="1" xfId="0" applyNumberFormat="1" applyFont="1" applyBorder="1"/>
    <xf numFmtId="165" fontId="12" fillId="0" borderId="1" xfId="0" applyNumberFormat="1" applyFont="1" applyBorder="1"/>
    <xf numFmtId="165" fontId="20" fillId="0" borderId="1" xfId="0" applyNumberFormat="1" applyFont="1" applyBorder="1" applyAlignment="1">
      <alignment horizontal="right"/>
    </xf>
    <xf numFmtId="165" fontId="22" fillId="0" borderId="1" xfId="0" applyNumberFormat="1" applyFont="1" applyBorder="1" applyAlignment="1">
      <alignment horizontal="right"/>
    </xf>
    <xf numFmtId="165" fontId="25" fillId="0" borderId="1" xfId="0" applyNumberFormat="1" applyFont="1" applyBorder="1" applyAlignment="1">
      <alignment horizontal="right"/>
    </xf>
    <xf numFmtId="0" fontId="6" fillId="0" borderId="0" xfId="0" applyFont="1" applyAlignment="1"/>
    <xf numFmtId="2" fontId="2" fillId="0" borderId="0" xfId="0" applyNumberFormat="1" applyFont="1" applyBorder="1" applyAlignment="1"/>
    <xf numFmtId="2" fontId="2" fillId="0" borderId="8" xfId="0" applyNumberFormat="1" applyFont="1" applyBorder="1" applyAlignment="1"/>
    <xf numFmtId="2" fontId="2" fillId="0" borderId="9" xfId="0" applyNumberFormat="1" applyFont="1" applyBorder="1" applyAlignment="1"/>
    <xf numFmtId="0" fontId="8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4" xfId="0" applyFont="1" applyBorder="1" applyAlignment="1"/>
    <xf numFmtId="0" fontId="8" fillId="0" borderId="7" xfId="0" applyFont="1" applyBorder="1" applyAlignment="1"/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/>
    <xf numFmtId="0" fontId="0" fillId="0" borderId="0" xfId="0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wrapText="1"/>
    </xf>
    <xf numFmtId="164" fontId="2" fillId="0" borderId="0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4" fontId="9" fillId="2" borderId="4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5" fillId="0" borderId="0" xfId="0" applyFont="1" applyFill="1" applyAlignment="1"/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colors>
    <mruColors>
      <color rgb="FFCC66FF"/>
      <color rgb="FFFF7C80"/>
      <color rgb="FFFF3300"/>
      <color rgb="FFFF6699"/>
      <color rgb="FF99CC00"/>
      <color rgb="FF99FFCC"/>
      <color rgb="FF66FF66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8"/>
  <sheetViews>
    <sheetView view="pageBreakPreview" zoomScaleNormal="100" zoomScaleSheetLayoutView="100" workbookViewId="0">
      <selection sqref="A1:XFD1048576"/>
    </sheetView>
  </sheetViews>
  <sheetFormatPr defaultRowHeight="13.2" x14ac:dyDescent="0.25"/>
  <cols>
    <col min="1" max="1" width="3.5546875" customWidth="1"/>
    <col min="2" max="2" width="7.5546875" style="1" customWidth="1"/>
    <col min="3" max="3" width="9" customWidth="1"/>
    <col min="4" max="4" width="52" bestFit="1" customWidth="1"/>
    <col min="5" max="5" width="11.44140625" customWidth="1"/>
    <col min="6" max="6" width="16.88671875" customWidth="1"/>
    <col min="7" max="7" width="8.5546875" customWidth="1"/>
    <col min="8" max="8" width="11.6640625" customWidth="1"/>
    <col min="9" max="9" width="9.33203125" customWidth="1"/>
    <col min="10" max="10" width="7.5546875" customWidth="1"/>
    <col min="11" max="11" width="0.44140625" hidden="1" customWidth="1"/>
    <col min="12" max="12" width="1.5546875" hidden="1" customWidth="1"/>
  </cols>
  <sheetData>
    <row r="1" spans="1:12" ht="15.6" x14ac:dyDescent="0.3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2" ht="13.8" x14ac:dyDescent="0.3">
      <c r="A2" s="8" t="s">
        <v>185</v>
      </c>
      <c r="B2" s="9"/>
      <c r="C2" s="9" t="s">
        <v>186</v>
      </c>
      <c r="D2" s="9"/>
      <c r="E2" s="9"/>
      <c r="F2" s="9"/>
      <c r="G2" s="9"/>
      <c r="H2" s="9"/>
      <c r="I2" s="9"/>
      <c r="J2" s="9"/>
      <c r="K2" s="10"/>
      <c r="L2" s="10"/>
    </row>
    <row r="3" spans="1:12" ht="13.8" x14ac:dyDescent="0.3">
      <c r="A3" s="8" t="s">
        <v>187</v>
      </c>
      <c r="B3" s="9"/>
      <c r="C3" s="9" t="s">
        <v>188</v>
      </c>
      <c r="D3" s="8"/>
      <c r="E3" s="8"/>
      <c r="F3" s="10"/>
      <c r="G3" s="10"/>
      <c r="H3" s="10"/>
      <c r="I3" s="10"/>
      <c r="J3" s="10"/>
      <c r="K3" s="10"/>
      <c r="L3" s="10"/>
    </row>
    <row r="4" spans="1:12" x14ac:dyDescent="0.25">
      <c r="A4" s="116" t="s">
        <v>170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ht="17.25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ht="18" customHeight="1" x14ac:dyDescent="0.3">
      <c r="A6" s="12"/>
      <c r="B6" s="114" t="s">
        <v>172</v>
      </c>
      <c r="C6" s="114"/>
      <c r="D6" s="89"/>
      <c r="E6" s="89"/>
      <c r="F6" s="89"/>
      <c r="G6" s="89"/>
      <c r="H6" s="89"/>
      <c r="I6" s="89"/>
      <c r="J6" s="89"/>
    </row>
    <row r="7" spans="1:12" ht="1.5" hidden="1" customHeight="1" x14ac:dyDescent="0.25"/>
    <row r="8" spans="1:12" ht="1.5" hidden="1" customHeight="1" x14ac:dyDescent="0.25"/>
    <row r="9" spans="1:12" ht="12.75" customHeight="1" x14ac:dyDescent="0.25">
      <c r="A9" s="105" t="s">
        <v>23</v>
      </c>
      <c r="B9" s="105" t="s">
        <v>59</v>
      </c>
      <c r="C9" s="118" t="s">
        <v>66</v>
      </c>
      <c r="D9" s="103" t="s">
        <v>0</v>
      </c>
      <c r="E9" s="105" t="s">
        <v>74</v>
      </c>
      <c r="F9" s="105" t="s">
        <v>171</v>
      </c>
      <c r="G9" s="105" t="s">
        <v>67</v>
      </c>
      <c r="H9" s="118" t="s">
        <v>47</v>
      </c>
      <c r="I9" s="120" t="s">
        <v>48</v>
      </c>
      <c r="J9" s="121" t="s">
        <v>49</v>
      </c>
      <c r="K9" s="123"/>
      <c r="L9" s="124"/>
    </row>
    <row r="10" spans="1:12" ht="55.5" customHeight="1" x14ac:dyDescent="0.25">
      <c r="A10" s="126"/>
      <c r="B10" s="126"/>
      <c r="C10" s="119"/>
      <c r="D10" s="104"/>
      <c r="E10" s="106"/>
      <c r="F10" s="107"/>
      <c r="G10" s="107"/>
      <c r="H10" s="119"/>
      <c r="I10" s="119"/>
      <c r="J10" s="122"/>
      <c r="K10" s="125"/>
      <c r="L10" s="124"/>
    </row>
    <row r="11" spans="1:12" x14ac:dyDescent="0.25">
      <c r="A11" s="13" t="s">
        <v>1</v>
      </c>
      <c r="B11" s="13" t="s">
        <v>2</v>
      </c>
      <c r="C11" s="13" t="s">
        <v>3</v>
      </c>
      <c r="D11" s="13" t="s">
        <v>143</v>
      </c>
      <c r="E11" s="13" t="s">
        <v>4</v>
      </c>
      <c r="F11" s="13" t="s">
        <v>6</v>
      </c>
      <c r="G11" s="13" t="s">
        <v>9</v>
      </c>
      <c r="H11" s="13" t="s">
        <v>10</v>
      </c>
      <c r="I11" s="13" t="s">
        <v>12</v>
      </c>
      <c r="J11" s="13" t="s">
        <v>14</v>
      </c>
      <c r="K11" s="110"/>
      <c r="L11" s="110"/>
    </row>
    <row r="12" spans="1:12" x14ac:dyDescent="0.25">
      <c r="A12" s="14"/>
      <c r="B12" s="13"/>
      <c r="C12" s="13"/>
      <c r="D12" s="15" t="s">
        <v>69</v>
      </c>
      <c r="E12" s="15"/>
      <c r="F12" s="13"/>
      <c r="G12" s="13"/>
      <c r="H12" s="13"/>
      <c r="I12" s="13"/>
      <c r="J12" s="13"/>
      <c r="K12" s="3"/>
      <c r="L12" s="3"/>
    </row>
    <row r="13" spans="1:12" x14ac:dyDescent="0.25">
      <c r="A13" s="14"/>
      <c r="B13" s="16">
        <v>3211</v>
      </c>
      <c r="C13" s="13"/>
      <c r="D13" s="15" t="s">
        <v>165</v>
      </c>
      <c r="E13" s="15"/>
      <c r="F13" s="17">
        <v>6000</v>
      </c>
      <c r="G13" s="13"/>
      <c r="H13" s="13"/>
      <c r="I13" s="13"/>
      <c r="J13" s="13"/>
      <c r="K13" s="3"/>
      <c r="L13" s="3"/>
    </row>
    <row r="14" spans="1:12" x14ac:dyDescent="0.25">
      <c r="A14" s="14"/>
      <c r="B14" s="16">
        <v>3213</v>
      </c>
      <c r="C14" s="13"/>
      <c r="D14" s="15" t="s">
        <v>68</v>
      </c>
      <c r="E14" s="15"/>
      <c r="F14" s="17">
        <v>950</v>
      </c>
      <c r="G14" s="13"/>
      <c r="H14" s="13"/>
      <c r="I14" s="13"/>
      <c r="J14" s="13"/>
      <c r="K14" s="3"/>
      <c r="L14" s="3"/>
    </row>
    <row r="15" spans="1:12" ht="13.8" x14ac:dyDescent="0.3">
      <c r="A15" s="94" t="s">
        <v>1</v>
      </c>
      <c r="B15" s="16">
        <v>3221</v>
      </c>
      <c r="C15" s="18"/>
      <c r="D15" s="15" t="s">
        <v>24</v>
      </c>
      <c r="E15" s="15"/>
      <c r="F15" s="17">
        <v>33050</v>
      </c>
      <c r="G15" s="19"/>
      <c r="H15" s="19"/>
      <c r="I15" s="19"/>
      <c r="J15" s="19"/>
      <c r="K15" s="117"/>
      <c r="L15" s="117"/>
    </row>
    <row r="16" spans="1:12" ht="13.8" x14ac:dyDescent="0.3">
      <c r="A16" s="95"/>
      <c r="B16" s="112"/>
      <c r="C16" s="21"/>
      <c r="D16" s="22" t="s">
        <v>146</v>
      </c>
      <c r="E16" s="23"/>
      <c r="F16" s="24"/>
      <c r="G16" s="19"/>
      <c r="H16" s="19"/>
      <c r="I16" s="19"/>
      <c r="J16" s="19"/>
      <c r="K16" s="2"/>
      <c r="L16" s="2"/>
    </row>
    <row r="17" spans="1:12" ht="13.8" x14ac:dyDescent="0.3">
      <c r="A17" s="95"/>
      <c r="B17" s="113"/>
      <c r="C17" s="25"/>
      <c r="D17" s="23" t="s">
        <v>75</v>
      </c>
      <c r="E17" s="23" t="s">
        <v>147</v>
      </c>
      <c r="F17" s="24">
        <v>600</v>
      </c>
      <c r="G17" s="19"/>
      <c r="H17" s="19"/>
      <c r="I17" s="19"/>
      <c r="J17" s="19"/>
      <c r="K17" s="2"/>
      <c r="L17" s="2"/>
    </row>
    <row r="18" spans="1:12" ht="13.8" x14ac:dyDescent="0.3">
      <c r="A18" s="95"/>
      <c r="B18" s="113"/>
      <c r="C18" s="25"/>
      <c r="D18" s="23" t="s">
        <v>76</v>
      </c>
      <c r="E18" s="23" t="s">
        <v>148</v>
      </c>
      <c r="F18" s="24">
        <v>800</v>
      </c>
      <c r="G18" s="19"/>
      <c r="H18" s="19"/>
      <c r="I18" s="19"/>
      <c r="J18" s="19"/>
      <c r="K18" s="2"/>
      <c r="L18" s="2"/>
    </row>
    <row r="19" spans="1:12" ht="13.8" x14ac:dyDescent="0.3">
      <c r="A19" s="95"/>
      <c r="B19" s="113"/>
      <c r="C19" s="25"/>
      <c r="D19" s="23" t="s">
        <v>149</v>
      </c>
      <c r="E19" s="23" t="s">
        <v>150</v>
      </c>
      <c r="F19" s="24">
        <v>1200</v>
      </c>
      <c r="G19" s="19"/>
      <c r="H19" s="19"/>
      <c r="I19" s="19"/>
      <c r="J19" s="19"/>
      <c r="K19" s="2"/>
      <c r="L19" s="2"/>
    </row>
    <row r="20" spans="1:12" ht="13.8" x14ac:dyDescent="0.3">
      <c r="A20" s="95"/>
      <c r="B20" s="113"/>
      <c r="C20" s="25"/>
      <c r="D20" s="23" t="s">
        <v>151</v>
      </c>
      <c r="E20" s="23" t="s">
        <v>152</v>
      </c>
      <c r="F20" s="24">
        <v>1750</v>
      </c>
      <c r="G20" s="19"/>
      <c r="H20" s="19"/>
      <c r="I20" s="19"/>
      <c r="J20" s="19"/>
      <c r="K20" s="2"/>
      <c r="L20" s="2"/>
    </row>
    <row r="21" spans="1:12" ht="13.8" x14ac:dyDescent="0.3">
      <c r="A21" s="95"/>
      <c r="B21" s="113"/>
      <c r="C21" s="25"/>
      <c r="D21" s="23" t="s">
        <v>153</v>
      </c>
      <c r="E21" s="23" t="s">
        <v>154</v>
      </c>
      <c r="F21" s="24">
        <v>600</v>
      </c>
      <c r="G21" s="19"/>
      <c r="H21" s="19"/>
      <c r="I21" s="19"/>
      <c r="J21" s="19"/>
      <c r="K21" s="2"/>
      <c r="L21" s="2"/>
    </row>
    <row r="22" spans="1:12" ht="13.8" x14ac:dyDescent="0.3">
      <c r="A22" s="95"/>
      <c r="B22" s="113"/>
      <c r="C22" s="25"/>
      <c r="D22" s="23" t="s">
        <v>77</v>
      </c>
      <c r="E22" s="23" t="s">
        <v>173</v>
      </c>
      <c r="F22" s="24">
        <v>3000</v>
      </c>
      <c r="G22" s="19"/>
      <c r="H22" s="19"/>
      <c r="I22" s="19"/>
      <c r="J22" s="19"/>
      <c r="K22" s="2"/>
      <c r="L22" s="2"/>
    </row>
    <row r="23" spans="1:12" ht="13.8" x14ac:dyDescent="0.3">
      <c r="A23" s="95"/>
      <c r="B23" s="113"/>
      <c r="C23" s="25"/>
      <c r="D23" s="23" t="s">
        <v>174</v>
      </c>
      <c r="E23" s="23" t="s">
        <v>155</v>
      </c>
      <c r="F23" s="24">
        <v>25100</v>
      </c>
      <c r="G23" s="19"/>
      <c r="H23" s="19"/>
      <c r="I23" s="19"/>
      <c r="J23" s="19"/>
      <c r="K23" s="2"/>
      <c r="L23" s="2"/>
    </row>
    <row r="24" spans="1:12" ht="13.8" x14ac:dyDescent="0.3">
      <c r="A24" s="94" t="s">
        <v>2</v>
      </c>
      <c r="B24" s="26">
        <v>3222</v>
      </c>
      <c r="C24" s="27"/>
      <c r="D24" s="15" t="s">
        <v>60</v>
      </c>
      <c r="E24" s="15"/>
      <c r="F24" s="17">
        <v>112025.5</v>
      </c>
      <c r="G24" s="19"/>
      <c r="H24" s="19"/>
      <c r="I24" s="19"/>
      <c r="J24" s="19"/>
      <c r="K24" s="2"/>
      <c r="L24" s="2"/>
    </row>
    <row r="25" spans="1:12" ht="13.8" x14ac:dyDescent="0.3">
      <c r="A25" s="95"/>
      <c r="B25" s="112"/>
      <c r="C25" s="28"/>
      <c r="D25" s="15" t="s">
        <v>78</v>
      </c>
      <c r="E25" s="23"/>
      <c r="F25" s="29">
        <f>F24-F32-F33-F34-F35-F36-F37-F38-F44</f>
        <v>50525.5</v>
      </c>
      <c r="G25" s="19"/>
      <c r="H25" s="19"/>
      <c r="I25" s="19"/>
      <c r="J25" s="19"/>
      <c r="K25" s="2"/>
      <c r="L25" s="2"/>
    </row>
    <row r="26" spans="1:12" ht="13.8" x14ac:dyDescent="0.3">
      <c r="A26" s="108"/>
      <c r="B26" s="113"/>
      <c r="C26" s="25"/>
      <c r="D26" s="23" t="s">
        <v>80</v>
      </c>
      <c r="E26" s="23" t="s">
        <v>79</v>
      </c>
      <c r="F26" s="30">
        <v>5525.5</v>
      </c>
      <c r="G26" s="19"/>
      <c r="H26" s="19"/>
      <c r="I26" s="19"/>
      <c r="J26" s="19"/>
      <c r="K26" s="102"/>
      <c r="L26" s="102"/>
    </row>
    <row r="27" spans="1:12" ht="13.8" x14ac:dyDescent="0.3">
      <c r="A27" s="108"/>
      <c r="B27" s="113"/>
      <c r="C27" s="25"/>
      <c r="D27" s="23" t="s">
        <v>81</v>
      </c>
      <c r="E27" s="23" t="s">
        <v>84</v>
      </c>
      <c r="F27" s="30">
        <v>8000</v>
      </c>
      <c r="G27" s="19"/>
      <c r="H27" s="19"/>
      <c r="I27" s="19"/>
      <c r="J27" s="19"/>
      <c r="K27" s="102"/>
      <c r="L27" s="102"/>
    </row>
    <row r="28" spans="1:12" ht="13.8" x14ac:dyDescent="0.3">
      <c r="A28" s="108"/>
      <c r="B28" s="113"/>
      <c r="C28" s="25"/>
      <c r="D28" s="23" t="s">
        <v>92</v>
      </c>
      <c r="E28" s="23" t="s">
        <v>156</v>
      </c>
      <c r="F28" s="30">
        <v>6000</v>
      </c>
      <c r="G28" s="19"/>
      <c r="H28" s="19"/>
      <c r="I28" s="19"/>
      <c r="J28" s="19"/>
      <c r="K28" s="2"/>
      <c r="L28" s="2"/>
    </row>
    <row r="29" spans="1:12" ht="13.8" x14ac:dyDescent="0.3">
      <c r="A29" s="108"/>
      <c r="B29" s="113"/>
      <c r="C29" s="25"/>
      <c r="D29" s="23" t="s">
        <v>82</v>
      </c>
      <c r="E29" s="23" t="s">
        <v>85</v>
      </c>
      <c r="F29" s="30">
        <v>12000</v>
      </c>
      <c r="G29" s="19"/>
      <c r="H29" s="19"/>
      <c r="I29" s="19"/>
      <c r="J29" s="19"/>
      <c r="K29" s="102"/>
      <c r="L29" s="102"/>
    </row>
    <row r="30" spans="1:12" ht="13.8" x14ac:dyDescent="0.3">
      <c r="A30" s="108"/>
      <c r="B30" s="113"/>
      <c r="C30" s="25"/>
      <c r="D30" s="23" t="s">
        <v>141</v>
      </c>
      <c r="E30" s="23" t="s">
        <v>85</v>
      </c>
      <c r="F30" s="30">
        <v>10000</v>
      </c>
      <c r="G30" s="19"/>
      <c r="H30" s="19"/>
      <c r="I30" s="19"/>
      <c r="J30" s="19"/>
      <c r="K30" s="109"/>
      <c r="L30" s="110"/>
    </row>
    <row r="31" spans="1:12" ht="13.8" x14ac:dyDescent="0.3">
      <c r="A31" s="108"/>
      <c r="B31" s="113"/>
      <c r="C31" s="25"/>
      <c r="D31" s="23" t="s">
        <v>83</v>
      </c>
      <c r="E31" s="23" t="s">
        <v>157</v>
      </c>
      <c r="F31" s="30">
        <v>9000</v>
      </c>
      <c r="G31" s="19"/>
      <c r="H31" s="19"/>
      <c r="I31" s="19"/>
      <c r="J31" s="19"/>
      <c r="K31" s="102"/>
      <c r="L31" s="102"/>
    </row>
    <row r="32" spans="1:12" ht="13.8" x14ac:dyDescent="0.3">
      <c r="A32" s="108"/>
      <c r="B32" s="113"/>
      <c r="C32" s="25"/>
      <c r="D32" s="15" t="s">
        <v>90</v>
      </c>
      <c r="E32" s="23" t="s">
        <v>158</v>
      </c>
      <c r="F32" s="29">
        <v>6000</v>
      </c>
      <c r="G32" s="19"/>
      <c r="H32" s="19"/>
      <c r="I32" s="19"/>
      <c r="J32" s="19"/>
      <c r="K32" s="2"/>
      <c r="L32" s="2"/>
    </row>
    <row r="33" spans="1:12" ht="13.8" x14ac:dyDescent="0.3">
      <c r="A33" s="108"/>
      <c r="B33" s="113"/>
      <c r="C33" s="25"/>
      <c r="D33" s="15" t="s">
        <v>86</v>
      </c>
      <c r="E33" s="23" t="s">
        <v>159</v>
      </c>
      <c r="F33" s="29">
        <v>9000</v>
      </c>
      <c r="G33" s="19"/>
      <c r="H33" s="19"/>
      <c r="I33" s="19"/>
      <c r="J33" s="19"/>
      <c r="K33" s="102"/>
      <c r="L33" s="102"/>
    </row>
    <row r="34" spans="1:12" ht="13.8" x14ac:dyDescent="0.3">
      <c r="A34" s="108"/>
      <c r="B34" s="113"/>
      <c r="C34" s="25"/>
      <c r="D34" s="15" t="s">
        <v>87</v>
      </c>
      <c r="E34" s="23" t="s">
        <v>160</v>
      </c>
      <c r="F34" s="29">
        <v>4000</v>
      </c>
      <c r="G34" s="19"/>
      <c r="H34" s="19"/>
      <c r="I34" s="19"/>
      <c r="J34" s="19"/>
      <c r="K34" s="111"/>
      <c r="L34" s="102"/>
    </row>
    <row r="35" spans="1:12" ht="13.8" x14ac:dyDescent="0.3">
      <c r="A35" s="108"/>
      <c r="B35" s="113"/>
      <c r="C35" s="25"/>
      <c r="D35" s="15" t="s">
        <v>88</v>
      </c>
      <c r="E35" s="23" t="s">
        <v>161</v>
      </c>
      <c r="F35" s="29">
        <v>5000</v>
      </c>
      <c r="G35" s="19"/>
      <c r="H35" s="19"/>
      <c r="I35" s="19"/>
      <c r="J35" s="19"/>
      <c r="K35" s="102"/>
      <c r="L35" s="102"/>
    </row>
    <row r="36" spans="1:12" ht="29.25" customHeight="1" x14ac:dyDescent="0.3">
      <c r="A36" s="108"/>
      <c r="B36" s="113"/>
      <c r="C36" s="25"/>
      <c r="D36" s="31" t="s">
        <v>89</v>
      </c>
      <c r="E36" s="23" t="s">
        <v>91</v>
      </c>
      <c r="F36" s="32">
        <v>7000</v>
      </c>
      <c r="G36" s="19"/>
      <c r="H36" s="19"/>
      <c r="I36" s="19"/>
      <c r="J36" s="19"/>
      <c r="K36" s="102"/>
      <c r="L36" s="102"/>
    </row>
    <row r="37" spans="1:12" ht="29.25" customHeight="1" x14ac:dyDescent="0.3">
      <c r="A37" s="108"/>
      <c r="B37" s="113"/>
      <c r="C37" s="25"/>
      <c r="D37" s="31" t="s">
        <v>162</v>
      </c>
      <c r="E37" s="23" t="s">
        <v>163</v>
      </c>
      <c r="F37" s="32">
        <v>16000</v>
      </c>
      <c r="G37" s="19"/>
      <c r="H37" s="19"/>
      <c r="I37" s="19"/>
      <c r="J37" s="19"/>
      <c r="K37" s="102"/>
      <c r="L37" s="102"/>
    </row>
    <row r="38" spans="1:12" ht="13.8" x14ac:dyDescent="0.3">
      <c r="A38" s="108"/>
      <c r="B38" s="113"/>
      <c r="C38" s="25"/>
      <c r="D38" s="15" t="s">
        <v>103</v>
      </c>
      <c r="E38" s="33"/>
      <c r="F38" s="32">
        <v>5000</v>
      </c>
      <c r="G38" s="19"/>
      <c r="H38" s="19"/>
      <c r="I38" s="19"/>
      <c r="J38" s="19"/>
      <c r="K38" s="102"/>
      <c r="L38" s="102"/>
    </row>
    <row r="39" spans="1:12" ht="13.8" x14ac:dyDescent="0.3">
      <c r="A39" s="108"/>
      <c r="B39" s="113"/>
      <c r="C39" s="25"/>
      <c r="D39" s="23" t="s">
        <v>93</v>
      </c>
      <c r="E39" s="34" t="s">
        <v>98</v>
      </c>
      <c r="F39" s="35">
        <v>2500</v>
      </c>
      <c r="G39" s="19"/>
      <c r="H39" s="19"/>
      <c r="I39" s="19"/>
      <c r="J39" s="19"/>
      <c r="K39" s="102"/>
      <c r="L39" s="102"/>
    </row>
    <row r="40" spans="1:12" ht="13.8" x14ac:dyDescent="0.3">
      <c r="A40" s="108"/>
      <c r="B40" s="113"/>
      <c r="C40" s="25"/>
      <c r="D40" s="23" t="s">
        <v>94</v>
      </c>
      <c r="E40" s="34" t="s">
        <v>99</v>
      </c>
      <c r="F40" s="35">
        <v>800</v>
      </c>
      <c r="G40" s="19"/>
      <c r="H40" s="19"/>
      <c r="I40" s="19"/>
      <c r="J40" s="19"/>
      <c r="K40" s="102"/>
      <c r="L40" s="102"/>
    </row>
    <row r="41" spans="1:12" ht="13.8" x14ac:dyDescent="0.3">
      <c r="A41" s="108"/>
      <c r="B41" s="113"/>
      <c r="C41" s="25"/>
      <c r="D41" s="23" t="s">
        <v>95</v>
      </c>
      <c r="E41" s="34" t="s">
        <v>100</v>
      </c>
      <c r="F41" s="35">
        <v>500</v>
      </c>
      <c r="G41" s="19"/>
      <c r="H41" s="19"/>
      <c r="I41" s="19"/>
      <c r="J41" s="19"/>
      <c r="K41" s="102"/>
      <c r="L41" s="102"/>
    </row>
    <row r="42" spans="1:12" ht="13.8" x14ac:dyDescent="0.3">
      <c r="A42" s="108"/>
      <c r="B42" s="113"/>
      <c r="C42" s="25"/>
      <c r="D42" s="23" t="s">
        <v>96</v>
      </c>
      <c r="E42" s="34" t="s">
        <v>101</v>
      </c>
      <c r="F42" s="35">
        <v>700</v>
      </c>
      <c r="G42" s="19"/>
      <c r="H42" s="19"/>
      <c r="I42" s="19"/>
      <c r="J42" s="19"/>
      <c r="K42" s="2"/>
      <c r="L42" s="2"/>
    </row>
    <row r="43" spans="1:12" ht="13.8" x14ac:dyDescent="0.3">
      <c r="A43" s="108"/>
      <c r="B43" s="113"/>
      <c r="C43" s="25"/>
      <c r="D43" s="23" t="s">
        <v>97</v>
      </c>
      <c r="E43" s="34" t="s">
        <v>102</v>
      </c>
      <c r="F43" s="35">
        <v>500</v>
      </c>
      <c r="G43" s="19"/>
      <c r="H43" s="19"/>
      <c r="I43" s="19"/>
      <c r="J43" s="19"/>
      <c r="K43" s="102"/>
      <c r="L43" s="102"/>
    </row>
    <row r="44" spans="1:12" x14ac:dyDescent="0.25">
      <c r="A44" s="108"/>
      <c r="B44" s="113"/>
      <c r="C44" s="36" t="s">
        <v>169</v>
      </c>
      <c r="D44" s="15" t="s">
        <v>104</v>
      </c>
      <c r="E44" s="23" t="s">
        <v>105</v>
      </c>
      <c r="F44" s="32">
        <v>9500</v>
      </c>
      <c r="G44" s="19"/>
      <c r="H44" s="19"/>
      <c r="I44" s="19"/>
      <c r="J44" s="19"/>
      <c r="K44" s="102"/>
      <c r="L44" s="102"/>
    </row>
    <row r="45" spans="1:12" ht="13.8" x14ac:dyDescent="0.3">
      <c r="A45" s="108"/>
      <c r="B45" s="113"/>
      <c r="C45" s="25"/>
      <c r="D45" s="23"/>
      <c r="E45" s="23"/>
      <c r="F45" s="37"/>
      <c r="G45" s="19"/>
      <c r="H45" s="19"/>
      <c r="I45" s="19"/>
      <c r="J45" s="19"/>
      <c r="K45" s="102"/>
      <c r="L45" s="102"/>
    </row>
    <row r="46" spans="1:12" ht="13.8" x14ac:dyDescent="0.3">
      <c r="A46" s="108"/>
      <c r="B46" s="38">
        <v>3223</v>
      </c>
      <c r="C46" s="25"/>
      <c r="D46" s="15" t="s">
        <v>107</v>
      </c>
      <c r="E46" s="23"/>
      <c r="F46" s="39">
        <v>5768</v>
      </c>
      <c r="G46" s="19"/>
      <c r="H46" s="19"/>
      <c r="I46" s="19"/>
      <c r="J46" s="19"/>
      <c r="K46" s="102"/>
      <c r="L46" s="102"/>
    </row>
    <row r="47" spans="1:12" ht="21.6" x14ac:dyDescent="0.3">
      <c r="A47" s="108"/>
      <c r="B47" s="38"/>
      <c r="C47" s="25"/>
      <c r="D47" s="23" t="s">
        <v>106</v>
      </c>
      <c r="E47" s="23" t="s">
        <v>108</v>
      </c>
      <c r="F47" s="37">
        <v>3500</v>
      </c>
      <c r="G47" s="19"/>
      <c r="H47" s="40" t="s">
        <v>110</v>
      </c>
      <c r="I47" s="19"/>
      <c r="J47" s="19" t="s">
        <v>129</v>
      </c>
      <c r="K47" s="2"/>
      <c r="L47" s="2"/>
    </row>
    <row r="48" spans="1:12" ht="21.6" x14ac:dyDescent="0.3">
      <c r="A48" s="108"/>
      <c r="B48" s="38"/>
      <c r="C48" s="25"/>
      <c r="D48" s="41" t="s">
        <v>25</v>
      </c>
      <c r="E48" s="23" t="s">
        <v>109</v>
      </c>
      <c r="F48" s="37">
        <v>2268</v>
      </c>
      <c r="G48" s="19"/>
      <c r="H48" s="40" t="s">
        <v>110</v>
      </c>
      <c r="I48" s="19"/>
      <c r="J48" s="19" t="s">
        <v>129</v>
      </c>
      <c r="K48" s="102"/>
      <c r="L48" s="102"/>
    </row>
    <row r="49" spans="1:12" ht="13.8" x14ac:dyDescent="0.3">
      <c r="A49" s="42" t="s">
        <v>3</v>
      </c>
      <c r="B49" s="43">
        <v>3224</v>
      </c>
      <c r="C49" s="18"/>
      <c r="D49" s="15" t="s">
        <v>139</v>
      </c>
      <c r="E49" s="23" t="s">
        <v>166</v>
      </c>
      <c r="F49" s="17">
        <v>3300</v>
      </c>
      <c r="G49" s="19"/>
      <c r="H49" s="19"/>
      <c r="I49" s="19"/>
      <c r="J49" s="19"/>
      <c r="K49" s="4"/>
      <c r="L49" s="4"/>
    </row>
    <row r="50" spans="1:12" ht="13.8" x14ac:dyDescent="0.3">
      <c r="A50" s="44"/>
      <c r="B50" s="16"/>
      <c r="C50" s="18"/>
      <c r="D50" s="23" t="s">
        <v>111</v>
      </c>
      <c r="E50" s="15"/>
      <c r="F50" s="24">
        <v>2000</v>
      </c>
      <c r="G50" s="19"/>
      <c r="H50" s="19"/>
      <c r="I50" s="19"/>
      <c r="J50" s="19"/>
      <c r="K50" s="90"/>
      <c r="L50" s="90"/>
    </row>
    <row r="51" spans="1:12" ht="13.8" x14ac:dyDescent="0.3">
      <c r="A51" s="45"/>
      <c r="B51" s="16"/>
      <c r="C51" s="46"/>
      <c r="D51" s="23" t="s">
        <v>112</v>
      </c>
      <c r="E51" s="10"/>
      <c r="F51" s="24">
        <v>1300</v>
      </c>
      <c r="G51" s="19"/>
      <c r="H51" s="19"/>
      <c r="I51" s="19"/>
      <c r="J51" s="19"/>
      <c r="K51" s="4"/>
      <c r="L51" s="4"/>
    </row>
    <row r="52" spans="1:12" ht="13.8" x14ac:dyDescent="0.3">
      <c r="A52" s="45"/>
      <c r="B52" s="16"/>
      <c r="C52" s="46"/>
      <c r="D52" s="23"/>
      <c r="E52" s="23"/>
      <c r="F52" s="24"/>
      <c r="G52" s="19"/>
      <c r="H52" s="19"/>
      <c r="I52" s="19"/>
      <c r="J52" s="19"/>
      <c r="K52" s="4"/>
      <c r="L52" s="4"/>
    </row>
    <row r="53" spans="1:12" ht="13.8" x14ac:dyDescent="0.3">
      <c r="A53" s="44" t="s">
        <v>143</v>
      </c>
      <c r="B53" s="16">
        <v>3225</v>
      </c>
      <c r="C53" s="18"/>
      <c r="D53" s="15" t="s">
        <v>5</v>
      </c>
      <c r="E53" s="15"/>
      <c r="F53" s="17">
        <v>1700</v>
      </c>
      <c r="G53" s="19"/>
      <c r="H53" s="19"/>
      <c r="I53" s="19"/>
      <c r="J53" s="19"/>
      <c r="K53" s="90"/>
      <c r="L53" s="90"/>
    </row>
    <row r="54" spans="1:12" ht="12.75" hidden="1" customHeight="1" x14ac:dyDescent="0.3">
      <c r="A54" s="45" t="s">
        <v>40</v>
      </c>
      <c r="B54" s="16"/>
      <c r="C54" s="46"/>
      <c r="D54" s="23"/>
      <c r="E54" s="23"/>
      <c r="F54" s="24"/>
      <c r="G54" s="19"/>
      <c r="H54" s="19"/>
      <c r="I54" s="19"/>
      <c r="J54" s="19"/>
      <c r="K54" s="90"/>
      <c r="L54" s="90"/>
    </row>
    <row r="55" spans="1:12" ht="12.75" hidden="1" customHeight="1" x14ac:dyDescent="0.3">
      <c r="A55" s="45" t="s">
        <v>41</v>
      </c>
      <c r="B55" s="16">
        <v>3227</v>
      </c>
      <c r="C55" s="46"/>
      <c r="D55" s="23" t="s">
        <v>26</v>
      </c>
      <c r="E55" s="23"/>
      <c r="F55" s="24"/>
      <c r="G55" s="19"/>
      <c r="H55" s="19"/>
      <c r="I55" s="19"/>
      <c r="J55" s="19"/>
      <c r="K55" s="90"/>
      <c r="L55" s="90"/>
    </row>
    <row r="56" spans="1:12" ht="12.75" customHeight="1" x14ac:dyDescent="0.3">
      <c r="A56" s="45"/>
      <c r="B56" s="16"/>
      <c r="C56" s="46"/>
      <c r="D56" s="23" t="s">
        <v>131</v>
      </c>
      <c r="E56" s="23"/>
      <c r="F56" s="24">
        <v>200</v>
      </c>
      <c r="G56" s="19"/>
      <c r="H56" s="19"/>
      <c r="I56" s="19"/>
      <c r="J56" s="19"/>
      <c r="K56" s="4"/>
      <c r="L56" s="4"/>
    </row>
    <row r="57" spans="1:12" ht="12.75" customHeight="1" x14ac:dyDescent="0.3">
      <c r="A57" s="45"/>
      <c r="B57" s="16"/>
      <c r="C57" s="46"/>
      <c r="D57" s="23" t="s">
        <v>132</v>
      </c>
      <c r="E57" s="23"/>
      <c r="F57" s="24">
        <v>300</v>
      </c>
      <c r="G57" s="19"/>
      <c r="H57" s="19"/>
      <c r="I57" s="19"/>
      <c r="J57" s="19"/>
      <c r="K57" s="4"/>
      <c r="L57" s="4"/>
    </row>
    <row r="58" spans="1:12" ht="12.75" customHeight="1" x14ac:dyDescent="0.3">
      <c r="A58" s="45"/>
      <c r="B58" s="16"/>
      <c r="C58" s="46"/>
      <c r="D58" s="23" t="s">
        <v>133</v>
      </c>
      <c r="E58" s="23"/>
      <c r="F58" s="24">
        <v>300</v>
      </c>
      <c r="G58" s="19"/>
      <c r="H58" s="19"/>
      <c r="I58" s="19"/>
      <c r="J58" s="19"/>
      <c r="K58" s="4"/>
      <c r="L58" s="4"/>
    </row>
    <row r="59" spans="1:12" ht="12.75" customHeight="1" x14ac:dyDescent="0.3">
      <c r="A59" s="45"/>
      <c r="B59" s="16"/>
      <c r="C59" s="46"/>
      <c r="D59" s="23" t="s">
        <v>134</v>
      </c>
      <c r="E59" s="23"/>
      <c r="F59" s="24">
        <v>400</v>
      </c>
      <c r="G59" s="19"/>
      <c r="H59" s="19"/>
      <c r="I59" s="19"/>
      <c r="J59" s="19"/>
      <c r="K59" s="4"/>
      <c r="L59" s="4"/>
    </row>
    <row r="60" spans="1:12" ht="12.75" customHeight="1" x14ac:dyDescent="0.3">
      <c r="A60" s="45"/>
      <c r="B60" s="16"/>
      <c r="C60" s="46"/>
      <c r="D60" s="23" t="s">
        <v>135</v>
      </c>
      <c r="E60" s="23"/>
      <c r="F60" s="24">
        <v>500</v>
      </c>
      <c r="G60" s="19"/>
      <c r="H60" s="19"/>
      <c r="I60" s="19"/>
      <c r="J60" s="19"/>
      <c r="K60" s="4"/>
      <c r="L60" s="4"/>
    </row>
    <row r="61" spans="1:12" ht="13.8" x14ac:dyDescent="0.3">
      <c r="A61" s="44" t="s">
        <v>4</v>
      </c>
      <c r="B61" s="16">
        <v>3227</v>
      </c>
      <c r="C61" s="18"/>
      <c r="D61" s="15" t="s">
        <v>26</v>
      </c>
      <c r="E61" s="15"/>
      <c r="F61" s="17">
        <v>900</v>
      </c>
      <c r="G61" s="19"/>
      <c r="H61" s="19"/>
      <c r="I61" s="19"/>
      <c r="J61" s="19"/>
      <c r="K61" s="90"/>
      <c r="L61" s="90"/>
    </row>
    <row r="62" spans="1:12" ht="13.8" x14ac:dyDescent="0.3">
      <c r="A62" s="94" t="s">
        <v>6</v>
      </c>
      <c r="B62" s="16">
        <v>3231</v>
      </c>
      <c r="C62" s="18"/>
      <c r="D62" s="15" t="s">
        <v>27</v>
      </c>
      <c r="E62" s="15"/>
      <c r="F62" s="17">
        <v>18920</v>
      </c>
      <c r="G62" s="19"/>
      <c r="H62" s="19"/>
      <c r="I62" s="19"/>
      <c r="J62" s="19"/>
      <c r="K62" s="90"/>
      <c r="L62" s="90"/>
    </row>
    <row r="63" spans="1:12" x14ac:dyDescent="0.25">
      <c r="A63" s="99"/>
      <c r="B63" s="96"/>
      <c r="C63" s="36" t="s">
        <v>168</v>
      </c>
      <c r="D63" s="23" t="s">
        <v>70</v>
      </c>
      <c r="E63" s="47" t="s">
        <v>164</v>
      </c>
      <c r="F63" s="24">
        <f>F62-F64-F65</f>
        <v>16270</v>
      </c>
      <c r="G63" s="19"/>
      <c r="H63" s="19"/>
      <c r="I63" s="19"/>
      <c r="J63" s="19"/>
      <c r="K63" s="4"/>
      <c r="L63" s="4"/>
    </row>
    <row r="64" spans="1:12" ht="13.8" x14ac:dyDescent="0.3">
      <c r="A64" s="99"/>
      <c r="B64" s="97"/>
      <c r="C64" s="25"/>
      <c r="D64" s="23" t="s">
        <v>62</v>
      </c>
      <c r="E64" s="23"/>
      <c r="F64" s="24">
        <v>650</v>
      </c>
      <c r="G64" s="19"/>
      <c r="H64" s="19"/>
      <c r="I64" s="19"/>
      <c r="J64" s="19"/>
      <c r="K64" s="4"/>
      <c r="L64" s="4"/>
    </row>
    <row r="65" spans="1:12" ht="13.8" x14ac:dyDescent="0.3">
      <c r="A65" s="99"/>
      <c r="B65" s="97"/>
      <c r="C65" s="25"/>
      <c r="D65" s="23" t="s">
        <v>61</v>
      </c>
      <c r="E65" s="23"/>
      <c r="F65" s="24">
        <v>2000</v>
      </c>
      <c r="G65" s="19"/>
      <c r="H65" s="19"/>
      <c r="I65" s="19"/>
      <c r="J65" s="19"/>
      <c r="K65" s="4"/>
      <c r="L65" s="4"/>
    </row>
    <row r="66" spans="1:12" ht="13.8" x14ac:dyDescent="0.3">
      <c r="A66" s="100"/>
      <c r="B66" s="101"/>
      <c r="C66" s="50"/>
      <c r="D66" s="23"/>
      <c r="E66" s="23"/>
      <c r="F66" s="24"/>
      <c r="G66" s="19"/>
      <c r="H66" s="19"/>
      <c r="I66" s="19"/>
      <c r="J66" s="19"/>
      <c r="K66" s="4"/>
      <c r="L66" s="4"/>
    </row>
    <row r="67" spans="1:12" ht="13.8" x14ac:dyDescent="0.3">
      <c r="A67" s="51" t="s">
        <v>8</v>
      </c>
      <c r="B67" s="26">
        <v>3233</v>
      </c>
      <c r="C67" s="50"/>
      <c r="D67" s="15" t="s">
        <v>136</v>
      </c>
      <c r="E67" s="23"/>
      <c r="F67" s="17">
        <v>10</v>
      </c>
      <c r="G67" s="19"/>
      <c r="H67" s="19"/>
      <c r="I67" s="19"/>
      <c r="J67" s="19"/>
      <c r="K67" s="4"/>
      <c r="L67" s="4"/>
    </row>
    <row r="68" spans="1:12" ht="13.8" x14ac:dyDescent="0.3">
      <c r="A68" s="94" t="s">
        <v>9</v>
      </c>
      <c r="B68" s="16">
        <v>3232</v>
      </c>
      <c r="C68" s="18"/>
      <c r="D68" s="15" t="s">
        <v>7</v>
      </c>
      <c r="E68" s="15"/>
      <c r="F68" s="17">
        <v>8492</v>
      </c>
      <c r="G68" s="19"/>
      <c r="H68" s="19"/>
      <c r="I68" s="19"/>
      <c r="J68" s="19"/>
      <c r="K68" s="90"/>
      <c r="L68" s="90"/>
    </row>
    <row r="69" spans="1:12" ht="12.75" hidden="1" customHeight="1" x14ac:dyDescent="0.3">
      <c r="A69" s="95"/>
      <c r="B69" s="52"/>
      <c r="C69" s="53"/>
      <c r="D69" s="54"/>
      <c r="E69" s="55"/>
      <c r="F69" s="56"/>
      <c r="G69" s="19"/>
      <c r="H69" s="19"/>
      <c r="I69" s="19"/>
      <c r="J69" s="19"/>
      <c r="K69" s="4"/>
      <c r="L69" s="4"/>
    </row>
    <row r="70" spans="1:12" ht="12.75" hidden="1" customHeight="1" x14ac:dyDescent="0.3">
      <c r="A70" s="95"/>
      <c r="B70" s="52"/>
      <c r="C70" s="53"/>
      <c r="D70" s="54"/>
      <c r="E70" s="55"/>
      <c r="F70" s="56"/>
      <c r="G70" s="19"/>
      <c r="H70" s="19"/>
      <c r="I70" s="19"/>
      <c r="J70" s="19"/>
      <c r="K70" s="4"/>
      <c r="L70" s="4"/>
    </row>
    <row r="71" spans="1:12" ht="12.75" hidden="1" customHeight="1" x14ac:dyDescent="0.3">
      <c r="A71" s="95"/>
      <c r="B71" s="52"/>
      <c r="C71" s="53"/>
      <c r="D71" s="54"/>
      <c r="E71" s="55"/>
      <c r="F71" s="56"/>
      <c r="G71" s="19"/>
      <c r="H71" s="19"/>
      <c r="I71" s="19"/>
      <c r="J71" s="19"/>
      <c r="K71" s="4"/>
      <c r="L71" s="4"/>
    </row>
    <row r="72" spans="1:12" ht="13.8" x14ac:dyDescent="0.3">
      <c r="A72" s="95"/>
      <c r="B72" s="52"/>
      <c r="C72" s="53"/>
      <c r="D72" s="57" t="s">
        <v>175</v>
      </c>
      <c r="E72" s="15"/>
      <c r="F72" s="58">
        <f>SUM(F73:F81)</f>
        <v>8492</v>
      </c>
      <c r="G72" s="19"/>
      <c r="H72" s="19"/>
      <c r="I72" s="19"/>
      <c r="J72" s="19"/>
      <c r="K72" s="4"/>
      <c r="L72" s="4"/>
    </row>
    <row r="73" spans="1:12" ht="13.8" x14ac:dyDescent="0.3">
      <c r="A73" s="99"/>
      <c r="B73" s="96"/>
      <c r="C73" s="21"/>
      <c r="D73" s="23" t="s">
        <v>142</v>
      </c>
      <c r="E73" s="23"/>
      <c r="F73" s="30">
        <v>1000</v>
      </c>
      <c r="G73" s="19"/>
      <c r="H73" s="59"/>
      <c r="I73" s="59"/>
      <c r="J73" s="59"/>
      <c r="K73" s="4"/>
      <c r="L73" s="4"/>
    </row>
    <row r="74" spans="1:12" ht="13.8" x14ac:dyDescent="0.3">
      <c r="A74" s="99"/>
      <c r="B74" s="97"/>
      <c r="C74" s="25"/>
      <c r="D74" s="23" t="s">
        <v>50</v>
      </c>
      <c r="E74" s="23"/>
      <c r="F74" s="30">
        <v>692</v>
      </c>
      <c r="G74" s="19"/>
      <c r="H74" s="19"/>
      <c r="I74" s="19"/>
      <c r="J74" s="19"/>
      <c r="K74" s="4"/>
      <c r="L74" s="4"/>
    </row>
    <row r="75" spans="1:12" ht="13.8" x14ac:dyDescent="0.3">
      <c r="A75" s="99"/>
      <c r="B75" s="97"/>
      <c r="C75" s="25"/>
      <c r="D75" s="23" t="s">
        <v>51</v>
      </c>
      <c r="E75" s="23"/>
      <c r="F75" s="30">
        <v>1200</v>
      </c>
      <c r="G75" s="19"/>
      <c r="H75" s="19"/>
      <c r="I75" s="19"/>
      <c r="J75" s="19"/>
      <c r="K75" s="4"/>
      <c r="L75" s="4"/>
    </row>
    <row r="76" spans="1:12" ht="13.8" x14ac:dyDescent="0.3">
      <c r="A76" s="99"/>
      <c r="B76" s="97"/>
      <c r="C76" s="25"/>
      <c r="D76" s="23" t="s">
        <v>52</v>
      </c>
      <c r="E76" s="23"/>
      <c r="F76" s="30">
        <v>1200</v>
      </c>
      <c r="G76" s="19"/>
      <c r="H76" s="19"/>
      <c r="I76" s="19"/>
      <c r="J76" s="19"/>
      <c r="K76" s="4"/>
      <c r="L76" s="4"/>
    </row>
    <row r="77" spans="1:12" ht="13.8" x14ac:dyDescent="0.3">
      <c r="A77" s="99"/>
      <c r="B77" s="97"/>
      <c r="C77" s="25"/>
      <c r="D77" s="23" t="s">
        <v>53</v>
      </c>
      <c r="E77" s="23"/>
      <c r="F77" s="30">
        <v>400</v>
      </c>
      <c r="G77" s="19"/>
      <c r="H77" s="19"/>
      <c r="I77" s="19"/>
      <c r="J77" s="19"/>
      <c r="K77" s="4"/>
      <c r="L77" s="4"/>
    </row>
    <row r="78" spans="1:12" ht="13.8" x14ac:dyDescent="0.3">
      <c r="A78" s="99"/>
      <c r="B78" s="97"/>
      <c r="C78" s="25"/>
      <c r="D78" s="23" t="s">
        <v>113</v>
      </c>
      <c r="E78" s="23"/>
      <c r="F78" s="30">
        <v>1000</v>
      </c>
      <c r="G78" s="19"/>
      <c r="H78" s="19"/>
      <c r="I78" s="19"/>
      <c r="J78" s="19"/>
      <c r="K78" s="4"/>
      <c r="L78" s="4"/>
    </row>
    <row r="79" spans="1:12" ht="13.8" x14ac:dyDescent="0.3">
      <c r="A79" s="99"/>
      <c r="B79" s="97"/>
      <c r="C79" s="25"/>
      <c r="D79" s="23" t="s">
        <v>58</v>
      </c>
      <c r="E79" s="23"/>
      <c r="F79" s="30">
        <v>1000</v>
      </c>
      <c r="G79" s="19"/>
      <c r="H79" s="19"/>
      <c r="I79" s="19"/>
      <c r="J79" s="19"/>
      <c r="K79" s="4"/>
      <c r="L79" s="4"/>
    </row>
    <row r="80" spans="1:12" ht="13.8" x14ac:dyDescent="0.3">
      <c r="A80" s="99"/>
      <c r="B80" s="97"/>
      <c r="C80" s="25"/>
      <c r="D80" s="23" t="s">
        <v>63</v>
      </c>
      <c r="E80" s="23"/>
      <c r="F80" s="30">
        <v>1000</v>
      </c>
      <c r="G80" s="19"/>
      <c r="H80" s="19"/>
      <c r="I80" s="19"/>
      <c r="J80" s="19"/>
      <c r="K80" s="4"/>
      <c r="L80" s="4"/>
    </row>
    <row r="81" spans="1:12" ht="13.8" x14ac:dyDescent="0.3">
      <c r="A81" s="100"/>
      <c r="B81" s="101"/>
      <c r="C81" s="50"/>
      <c r="D81" s="23" t="s">
        <v>71</v>
      </c>
      <c r="E81" s="23"/>
      <c r="F81" s="30">
        <v>1000</v>
      </c>
      <c r="G81" s="19"/>
      <c r="H81" s="19"/>
      <c r="I81" s="19"/>
      <c r="J81" s="19"/>
      <c r="K81" s="4"/>
      <c r="L81" s="4"/>
    </row>
    <row r="82" spans="1:12" ht="13.8" x14ac:dyDescent="0.3">
      <c r="A82" s="94" t="s">
        <v>10</v>
      </c>
      <c r="B82" s="16">
        <v>3234</v>
      </c>
      <c r="C82" s="46"/>
      <c r="D82" s="15" t="s">
        <v>11</v>
      </c>
      <c r="E82" s="15"/>
      <c r="F82" s="17">
        <v>3700</v>
      </c>
      <c r="G82" s="19"/>
      <c r="H82" s="19"/>
      <c r="I82" s="19"/>
      <c r="J82" s="19"/>
      <c r="K82" s="90"/>
      <c r="L82" s="90"/>
    </row>
    <row r="83" spans="1:12" ht="13.8" x14ac:dyDescent="0.3">
      <c r="A83" s="99"/>
      <c r="B83" s="96"/>
      <c r="C83" s="21"/>
      <c r="D83" s="23" t="s">
        <v>114</v>
      </c>
      <c r="E83" s="23"/>
      <c r="F83" s="30">
        <v>1800</v>
      </c>
      <c r="G83" s="19"/>
      <c r="H83" s="19"/>
      <c r="I83" s="19"/>
      <c r="J83" s="19"/>
      <c r="K83" s="90"/>
      <c r="L83" s="90"/>
    </row>
    <row r="84" spans="1:12" ht="13.8" x14ac:dyDescent="0.3">
      <c r="A84" s="99"/>
      <c r="B84" s="97"/>
      <c r="C84" s="25"/>
      <c r="D84" s="23" t="s">
        <v>54</v>
      </c>
      <c r="E84" s="23"/>
      <c r="F84" s="30">
        <v>1000</v>
      </c>
      <c r="G84" s="19"/>
      <c r="H84" s="19"/>
      <c r="I84" s="19"/>
      <c r="J84" s="19"/>
      <c r="K84" s="4"/>
      <c r="L84" s="4"/>
    </row>
    <row r="85" spans="1:12" ht="13.8" x14ac:dyDescent="0.3">
      <c r="A85" s="99"/>
      <c r="B85" s="97"/>
      <c r="C85" s="25"/>
      <c r="D85" s="23" t="s">
        <v>55</v>
      </c>
      <c r="E85" s="23"/>
      <c r="F85" s="30">
        <v>300</v>
      </c>
      <c r="G85" s="19"/>
      <c r="H85" s="19"/>
      <c r="I85" s="19"/>
      <c r="J85" s="19"/>
      <c r="K85" s="4"/>
      <c r="L85" s="4"/>
    </row>
    <row r="86" spans="1:12" ht="13.8" x14ac:dyDescent="0.3">
      <c r="A86" s="99"/>
      <c r="B86" s="97"/>
      <c r="C86" s="25"/>
      <c r="D86" s="23" t="s">
        <v>56</v>
      </c>
      <c r="E86" s="23"/>
      <c r="F86" s="30">
        <v>200</v>
      </c>
      <c r="G86" s="19"/>
      <c r="H86" s="19"/>
      <c r="I86" s="19"/>
      <c r="J86" s="19"/>
      <c r="K86" s="4"/>
      <c r="L86" s="4"/>
    </row>
    <row r="87" spans="1:12" ht="13.8" x14ac:dyDescent="0.3">
      <c r="A87" s="100"/>
      <c r="B87" s="101"/>
      <c r="C87" s="50"/>
      <c r="D87" s="23" t="s">
        <v>115</v>
      </c>
      <c r="E87" s="23"/>
      <c r="F87" s="30">
        <v>400</v>
      </c>
      <c r="G87" s="19"/>
      <c r="H87" s="19"/>
      <c r="I87" s="19"/>
      <c r="J87" s="19"/>
      <c r="K87" s="4"/>
      <c r="L87" s="4"/>
    </row>
    <row r="88" spans="1:12" ht="13.8" x14ac:dyDescent="0.3">
      <c r="A88" s="44" t="s">
        <v>12</v>
      </c>
      <c r="B88" s="16">
        <v>3235</v>
      </c>
      <c r="C88" s="18"/>
      <c r="D88" s="15" t="s">
        <v>44</v>
      </c>
      <c r="E88" s="15"/>
      <c r="F88" s="17">
        <v>6220</v>
      </c>
      <c r="G88" s="19"/>
      <c r="H88" s="19"/>
      <c r="I88" s="19"/>
      <c r="J88" s="19"/>
      <c r="K88" s="4"/>
      <c r="L88" s="4"/>
    </row>
    <row r="89" spans="1:12" ht="13.8" x14ac:dyDescent="0.3">
      <c r="A89" s="94" t="s">
        <v>14</v>
      </c>
      <c r="B89" s="16">
        <v>3236</v>
      </c>
      <c r="C89" s="18"/>
      <c r="D89" s="15" t="s">
        <v>21</v>
      </c>
      <c r="E89" s="15"/>
      <c r="F89" s="17">
        <v>3250</v>
      </c>
      <c r="G89" s="19"/>
      <c r="H89" s="19"/>
      <c r="I89" s="19"/>
      <c r="J89" s="19"/>
      <c r="K89" s="90"/>
      <c r="L89" s="90"/>
    </row>
    <row r="90" spans="1:12" ht="13.8" x14ac:dyDescent="0.3">
      <c r="A90" s="99"/>
      <c r="B90" s="96"/>
      <c r="C90" s="28"/>
      <c r="D90" s="23" t="s">
        <v>65</v>
      </c>
      <c r="E90" s="23"/>
      <c r="F90" s="30">
        <v>2500</v>
      </c>
      <c r="G90" s="19"/>
      <c r="H90" s="19"/>
      <c r="I90" s="19"/>
      <c r="J90" s="19"/>
      <c r="K90" s="4"/>
      <c r="L90" s="4"/>
    </row>
    <row r="91" spans="1:12" ht="13.8" x14ac:dyDescent="0.3">
      <c r="A91" s="100"/>
      <c r="B91" s="101"/>
      <c r="C91" s="50"/>
      <c r="D91" s="23" t="s">
        <v>116</v>
      </c>
      <c r="E91" s="23"/>
      <c r="F91" s="30">
        <v>750</v>
      </c>
      <c r="G91" s="19"/>
      <c r="H91" s="19"/>
      <c r="I91" s="19"/>
      <c r="J91" s="19"/>
      <c r="K91" s="4"/>
      <c r="L91" s="4"/>
    </row>
    <row r="92" spans="1:12" ht="13.8" x14ac:dyDescent="0.3">
      <c r="A92" s="94" t="s">
        <v>15</v>
      </c>
      <c r="B92" s="16">
        <v>3237</v>
      </c>
      <c r="C92" s="18"/>
      <c r="D92" s="15" t="s">
        <v>64</v>
      </c>
      <c r="E92" s="15"/>
      <c r="F92" s="17">
        <v>400</v>
      </c>
      <c r="G92" s="19"/>
      <c r="H92" s="19"/>
      <c r="I92" s="19"/>
      <c r="J92" s="19"/>
      <c r="K92" s="90"/>
      <c r="L92" s="90"/>
    </row>
    <row r="93" spans="1:12" ht="13.8" x14ac:dyDescent="0.3">
      <c r="A93" s="99"/>
      <c r="B93" s="96"/>
      <c r="C93" s="21"/>
      <c r="D93" s="23" t="s">
        <v>118</v>
      </c>
      <c r="E93" s="23"/>
      <c r="F93" s="24">
        <v>150</v>
      </c>
      <c r="G93" s="19"/>
      <c r="H93" s="19"/>
      <c r="I93" s="19"/>
      <c r="J93" s="19"/>
      <c r="K93" s="90"/>
      <c r="L93" s="90"/>
    </row>
    <row r="94" spans="1:12" ht="13.8" x14ac:dyDescent="0.3">
      <c r="A94" s="100"/>
      <c r="B94" s="101"/>
      <c r="C94" s="50"/>
      <c r="D94" s="23" t="s">
        <v>117</v>
      </c>
      <c r="E94" s="23"/>
      <c r="F94" s="24">
        <v>250</v>
      </c>
      <c r="G94" s="19"/>
      <c r="H94" s="19"/>
      <c r="I94" s="19"/>
      <c r="J94" s="19"/>
      <c r="K94" s="91"/>
      <c r="L94" s="90"/>
    </row>
    <row r="95" spans="1:12" ht="13.8" x14ac:dyDescent="0.3">
      <c r="A95" s="94" t="s">
        <v>17</v>
      </c>
      <c r="B95" s="16">
        <v>3238</v>
      </c>
      <c r="C95" s="18"/>
      <c r="D95" s="15" t="s">
        <v>13</v>
      </c>
      <c r="E95" s="15"/>
      <c r="F95" s="17">
        <v>3031</v>
      </c>
      <c r="G95" s="19"/>
      <c r="H95" s="19"/>
      <c r="I95" s="19"/>
      <c r="J95" s="19"/>
      <c r="K95" s="90"/>
      <c r="L95" s="90"/>
    </row>
    <row r="96" spans="1:12" ht="13.8" x14ac:dyDescent="0.3">
      <c r="A96" s="95"/>
      <c r="B96" s="60"/>
      <c r="C96" s="28"/>
      <c r="D96" s="23" t="s">
        <v>119</v>
      </c>
      <c r="E96" s="33"/>
      <c r="F96" s="24">
        <v>3031</v>
      </c>
      <c r="G96" s="19"/>
      <c r="H96" s="19"/>
      <c r="I96" s="19"/>
      <c r="J96" s="19"/>
      <c r="K96" s="4"/>
      <c r="L96" s="4"/>
    </row>
    <row r="97" spans="1:12" ht="13.8" x14ac:dyDescent="0.3">
      <c r="A97" s="44" t="s">
        <v>18</v>
      </c>
      <c r="B97" s="61">
        <v>3239</v>
      </c>
      <c r="C97" s="62"/>
      <c r="D97" s="15" t="s">
        <v>28</v>
      </c>
      <c r="E97" s="15"/>
      <c r="F97" s="17">
        <v>2300</v>
      </c>
      <c r="G97" s="19"/>
      <c r="H97" s="19"/>
      <c r="I97" s="19"/>
      <c r="J97" s="19"/>
      <c r="K97" s="90"/>
      <c r="L97" s="90"/>
    </row>
    <row r="98" spans="1:12" ht="13.8" x14ac:dyDescent="0.3">
      <c r="A98" s="44" t="s">
        <v>19</v>
      </c>
      <c r="B98" s="61">
        <v>3292</v>
      </c>
      <c r="C98" s="62"/>
      <c r="D98" s="15" t="s">
        <v>138</v>
      </c>
      <c r="E98" s="15"/>
      <c r="F98" s="17">
        <v>1900</v>
      </c>
      <c r="G98" s="19"/>
      <c r="H98" s="19"/>
      <c r="I98" s="19"/>
      <c r="J98" s="19"/>
      <c r="K98" s="4"/>
      <c r="L98" s="4"/>
    </row>
    <row r="99" spans="1:12" ht="13.8" x14ac:dyDescent="0.3">
      <c r="A99" s="44" t="s">
        <v>144</v>
      </c>
      <c r="B99" s="16">
        <v>3293</v>
      </c>
      <c r="C99" s="18"/>
      <c r="D99" s="15" t="s">
        <v>57</v>
      </c>
      <c r="E99" s="15"/>
      <c r="F99" s="17">
        <v>890</v>
      </c>
      <c r="G99" s="19"/>
      <c r="H99" s="19"/>
      <c r="I99" s="19"/>
      <c r="J99" s="19"/>
      <c r="K99" s="4"/>
      <c r="L99" s="4"/>
    </row>
    <row r="100" spans="1:12" ht="13.8" x14ac:dyDescent="0.3">
      <c r="A100" s="44" t="s">
        <v>145</v>
      </c>
      <c r="B100" s="16">
        <v>3294</v>
      </c>
      <c r="C100" s="18"/>
      <c r="D100" s="15" t="s">
        <v>16</v>
      </c>
      <c r="E100" s="15"/>
      <c r="F100" s="17">
        <v>200</v>
      </c>
      <c r="G100" s="19"/>
      <c r="H100" s="19"/>
      <c r="I100" s="19"/>
      <c r="J100" s="19"/>
      <c r="K100" s="90"/>
      <c r="L100" s="90"/>
    </row>
    <row r="101" spans="1:12" ht="13.8" x14ac:dyDescent="0.3">
      <c r="A101" s="44" t="s">
        <v>22</v>
      </c>
      <c r="B101" s="16">
        <v>3295</v>
      </c>
      <c r="C101" s="18"/>
      <c r="D101" s="15" t="s">
        <v>45</v>
      </c>
      <c r="E101" s="15"/>
      <c r="F101" s="17">
        <v>130</v>
      </c>
      <c r="G101" s="19"/>
      <c r="H101" s="19"/>
      <c r="I101" s="19"/>
      <c r="J101" s="19"/>
      <c r="K101" s="4"/>
      <c r="L101" s="4"/>
    </row>
    <row r="102" spans="1:12" ht="13.8" x14ac:dyDescent="0.3">
      <c r="A102" s="44" t="s">
        <v>30</v>
      </c>
      <c r="B102" s="16">
        <v>3296</v>
      </c>
      <c r="C102" s="18"/>
      <c r="D102" s="15" t="s">
        <v>46</v>
      </c>
      <c r="E102" s="15"/>
      <c r="F102" s="17">
        <v>50</v>
      </c>
      <c r="G102" s="19"/>
      <c r="H102" s="19"/>
      <c r="I102" s="19"/>
      <c r="J102" s="19"/>
      <c r="K102" s="4"/>
      <c r="L102" s="4"/>
    </row>
    <row r="103" spans="1:12" ht="13.8" x14ac:dyDescent="0.3">
      <c r="A103" s="94" t="s">
        <v>33</v>
      </c>
      <c r="B103" s="16">
        <v>3299</v>
      </c>
      <c r="C103" s="18"/>
      <c r="D103" s="15" t="s">
        <v>20</v>
      </c>
      <c r="E103" s="15"/>
      <c r="F103" s="17">
        <v>6300</v>
      </c>
      <c r="G103" s="19"/>
      <c r="H103" s="19"/>
      <c r="I103" s="19"/>
      <c r="J103" s="19"/>
      <c r="K103" s="90"/>
      <c r="L103" s="90"/>
    </row>
    <row r="104" spans="1:12" ht="13.8" x14ac:dyDescent="0.3">
      <c r="A104" s="95"/>
      <c r="B104" s="96"/>
      <c r="C104" s="21"/>
      <c r="D104" s="23" t="s">
        <v>120</v>
      </c>
      <c r="E104" s="23"/>
      <c r="F104" s="30">
        <v>500</v>
      </c>
      <c r="G104" s="19"/>
      <c r="H104" s="19"/>
      <c r="I104" s="19"/>
      <c r="J104" s="19"/>
      <c r="K104" s="4"/>
      <c r="L104" s="4"/>
    </row>
    <row r="105" spans="1:12" ht="13.8" x14ac:dyDescent="0.3">
      <c r="A105" s="95"/>
      <c r="B105" s="97"/>
      <c r="C105" s="25"/>
      <c r="D105" s="23" t="s">
        <v>121</v>
      </c>
      <c r="E105" s="23"/>
      <c r="F105" s="30">
        <v>2000</v>
      </c>
      <c r="G105" s="19"/>
      <c r="H105" s="19"/>
      <c r="I105" s="19"/>
      <c r="J105" s="19"/>
      <c r="K105" s="4"/>
      <c r="L105" s="4"/>
    </row>
    <row r="106" spans="1:12" ht="13.8" x14ac:dyDescent="0.3">
      <c r="A106" s="95"/>
      <c r="B106" s="97"/>
      <c r="C106" s="25"/>
      <c r="D106" s="23" t="s">
        <v>122</v>
      </c>
      <c r="E106" s="23"/>
      <c r="F106" s="30">
        <v>600</v>
      </c>
      <c r="G106" s="19"/>
      <c r="H106" s="19"/>
      <c r="I106" s="19"/>
      <c r="J106" s="19"/>
      <c r="K106" s="4"/>
      <c r="L106" s="4"/>
    </row>
    <row r="107" spans="1:12" ht="13.8" x14ac:dyDescent="0.3">
      <c r="A107" s="95"/>
      <c r="B107" s="97"/>
      <c r="C107" s="25"/>
      <c r="D107" s="23" t="s">
        <v>176</v>
      </c>
      <c r="E107" s="23"/>
      <c r="F107" s="30">
        <v>3200</v>
      </c>
      <c r="G107" s="19"/>
      <c r="H107" s="19"/>
      <c r="I107" s="19"/>
      <c r="J107" s="19"/>
      <c r="K107" s="4"/>
      <c r="L107" s="4"/>
    </row>
    <row r="108" spans="1:12" ht="13.8" x14ac:dyDescent="0.3">
      <c r="A108" s="94" t="s">
        <v>34</v>
      </c>
      <c r="B108" s="16">
        <v>3431</v>
      </c>
      <c r="C108" s="18"/>
      <c r="D108" s="15" t="s">
        <v>29</v>
      </c>
      <c r="E108" s="15"/>
      <c r="F108" s="17">
        <v>1200</v>
      </c>
      <c r="G108" s="19"/>
      <c r="H108" s="19"/>
      <c r="I108" s="19"/>
      <c r="J108" s="19"/>
      <c r="K108" s="90"/>
      <c r="L108" s="90"/>
    </row>
    <row r="109" spans="1:12" ht="13.8" x14ac:dyDescent="0.3">
      <c r="A109" s="98"/>
      <c r="B109" s="16"/>
      <c r="C109" s="46"/>
      <c r="D109" s="23" t="s">
        <v>72</v>
      </c>
      <c r="E109" s="23"/>
      <c r="F109" s="24">
        <v>1200</v>
      </c>
      <c r="G109" s="19"/>
      <c r="H109" s="19"/>
      <c r="I109" s="19"/>
      <c r="J109" s="19"/>
      <c r="K109" s="4"/>
      <c r="L109" s="4"/>
    </row>
    <row r="110" spans="1:12" ht="13.8" x14ac:dyDescent="0.3">
      <c r="A110" s="44" t="s">
        <v>35</v>
      </c>
      <c r="B110" s="16">
        <v>4212</v>
      </c>
      <c r="C110" s="18"/>
      <c r="D110" s="15" t="s">
        <v>43</v>
      </c>
      <c r="E110" s="15"/>
      <c r="F110" s="17">
        <v>0</v>
      </c>
      <c r="G110" s="19"/>
      <c r="H110" s="19"/>
      <c r="I110" s="19"/>
      <c r="J110" s="19"/>
      <c r="K110" s="4"/>
      <c r="L110" s="4"/>
    </row>
    <row r="111" spans="1:12" ht="13.8" x14ac:dyDescent="0.3">
      <c r="A111" s="44"/>
      <c r="B111" s="16">
        <v>42123</v>
      </c>
      <c r="C111" s="18"/>
      <c r="D111" s="23" t="s">
        <v>130</v>
      </c>
      <c r="E111" s="64"/>
      <c r="F111" s="65"/>
      <c r="G111" s="19"/>
      <c r="H111" s="19"/>
      <c r="I111" s="19"/>
      <c r="J111" s="19"/>
      <c r="K111" s="4"/>
      <c r="L111" s="4"/>
    </row>
    <row r="112" spans="1:12" ht="13.8" x14ac:dyDescent="0.3">
      <c r="A112" s="44" t="s">
        <v>36</v>
      </c>
      <c r="B112" s="16">
        <v>4221</v>
      </c>
      <c r="C112" s="18"/>
      <c r="D112" s="15" t="s">
        <v>126</v>
      </c>
      <c r="E112" s="15"/>
      <c r="F112" s="17">
        <v>2300</v>
      </c>
      <c r="G112" s="19"/>
      <c r="H112" s="19"/>
      <c r="I112" s="19"/>
      <c r="J112" s="19"/>
      <c r="K112" s="90"/>
      <c r="L112" s="90"/>
    </row>
    <row r="113" spans="1:12" ht="13.8" x14ac:dyDescent="0.3">
      <c r="A113" s="44"/>
      <c r="B113" s="16">
        <v>4221</v>
      </c>
      <c r="C113" s="18"/>
      <c r="D113" s="23" t="s">
        <v>125</v>
      </c>
      <c r="E113" s="15"/>
      <c r="F113" s="24">
        <v>800</v>
      </c>
      <c r="G113" s="19"/>
      <c r="H113" s="19"/>
      <c r="I113" s="19"/>
      <c r="J113" s="19"/>
      <c r="K113" s="4"/>
      <c r="L113" s="4"/>
    </row>
    <row r="114" spans="1:12" ht="13.8" x14ac:dyDescent="0.3">
      <c r="A114" s="44"/>
      <c r="B114" s="16"/>
      <c r="C114" s="18"/>
      <c r="D114" s="23" t="s">
        <v>127</v>
      </c>
      <c r="E114" s="15"/>
      <c r="F114" s="24">
        <v>1000</v>
      </c>
      <c r="G114" s="19"/>
      <c r="H114" s="19"/>
      <c r="I114" s="19"/>
      <c r="J114" s="19"/>
      <c r="K114" s="4"/>
      <c r="L114" s="4"/>
    </row>
    <row r="115" spans="1:12" ht="13.8" x14ac:dyDescent="0.3">
      <c r="A115" s="44"/>
      <c r="B115" s="16"/>
      <c r="C115" s="18"/>
      <c r="D115" s="23" t="s">
        <v>128</v>
      </c>
      <c r="E115" s="15"/>
      <c r="F115" s="24">
        <v>500</v>
      </c>
      <c r="G115" s="19"/>
      <c r="H115" s="19"/>
      <c r="I115" s="19"/>
      <c r="J115" s="19"/>
      <c r="K115" s="4"/>
      <c r="L115" s="4"/>
    </row>
    <row r="116" spans="1:12" ht="13.8" x14ac:dyDescent="0.3">
      <c r="A116" s="44" t="s">
        <v>137</v>
      </c>
      <c r="B116" s="43">
        <v>4223</v>
      </c>
      <c r="C116" s="18"/>
      <c r="D116" s="15" t="s">
        <v>140</v>
      </c>
      <c r="E116" s="15"/>
      <c r="F116" s="17">
        <v>300</v>
      </c>
      <c r="G116" s="19"/>
      <c r="H116" s="19"/>
      <c r="I116" s="19"/>
      <c r="J116" s="19"/>
      <c r="K116" s="4"/>
      <c r="L116" s="4"/>
    </row>
    <row r="117" spans="1:12" ht="13.8" x14ac:dyDescent="0.3">
      <c r="A117" s="44" t="s">
        <v>37</v>
      </c>
      <c r="B117" s="16">
        <v>4227</v>
      </c>
      <c r="C117" s="66">
        <v>44986</v>
      </c>
      <c r="D117" s="15" t="s">
        <v>31</v>
      </c>
      <c r="E117" s="15"/>
      <c r="F117" s="17">
        <v>1400</v>
      </c>
      <c r="G117" s="19"/>
      <c r="H117" s="19"/>
      <c r="I117" s="19"/>
      <c r="J117" s="19"/>
      <c r="K117" s="90"/>
      <c r="L117" s="90"/>
    </row>
    <row r="118" spans="1:12" ht="13.8" x14ac:dyDescent="0.3">
      <c r="A118" s="44" t="s">
        <v>38</v>
      </c>
      <c r="B118" s="16">
        <v>4241</v>
      </c>
      <c r="C118" s="18"/>
      <c r="D118" s="15" t="s">
        <v>123</v>
      </c>
      <c r="E118" s="18"/>
      <c r="F118" s="17">
        <v>1060</v>
      </c>
      <c r="G118" s="19"/>
      <c r="H118" s="19"/>
      <c r="I118" s="19"/>
      <c r="J118" s="19"/>
      <c r="K118" s="90"/>
      <c r="L118" s="90"/>
    </row>
    <row r="119" spans="1:12" ht="13.8" x14ac:dyDescent="0.3">
      <c r="A119" s="44" t="s">
        <v>39</v>
      </c>
      <c r="B119" s="67">
        <v>4241</v>
      </c>
      <c r="C119" s="18"/>
      <c r="D119" s="15" t="s">
        <v>124</v>
      </c>
      <c r="E119" s="18"/>
      <c r="F119" s="17">
        <v>2000</v>
      </c>
      <c r="G119" s="19"/>
      <c r="H119" s="19"/>
      <c r="I119" s="19"/>
      <c r="J119" s="19"/>
      <c r="K119" s="4"/>
      <c r="L119" s="4"/>
    </row>
    <row r="120" spans="1:12" ht="13.8" x14ac:dyDescent="0.3">
      <c r="A120" s="44" t="s">
        <v>167</v>
      </c>
      <c r="B120" s="16">
        <v>4511</v>
      </c>
      <c r="C120" s="18"/>
      <c r="D120" s="15" t="s">
        <v>42</v>
      </c>
      <c r="E120" s="18"/>
      <c r="F120" s="17">
        <v>0</v>
      </c>
      <c r="G120" s="19"/>
      <c r="H120" s="19"/>
      <c r="I120" s="19"/>
      <c r="J120" s="19"/>
      <c r="K120" s="4"/>
      <c r="L120" s="4"/>
    </row>
    <row r="121" spans="1:12" ht="13.8" x14ac:dyDescent="0.3">
      <c r="A121" s="46"/>
      <c r="B121" s="16"/>
      <c r="C121" s="46"/>
      <c r="D121" s="46"/>
      <c r="E121" s="46"/>
      <c r="F121" s="24"/>
      <c r="G121" s="19"/>
      <c r="H121" s="19"/>
      <c r="I121" s="19"/>
      <c r="J121" s="19"/>
      <c r="K121" s="90"/>
      <c r="L121" s="90"/>
    </row>
    <row r="122" spans="1:12" ht="13.8" x14ac:dyDescent="0.3">
      <c r="A122" s="46"/>
      <c r="B122" s="16"/>
      <c r="C122" s="46"/>
      <c r="D122" s="18" t="s">
        <v>32</v>
      </c>
      <c r="E122" s="18"/>
      <c r="F122" s="17">
        <f>F13+F14+F15+F24+F46+F49+F53+F61+F62+F67+F68+F82+F88+F89+F92+F95+F97+F98+F99+F100+F101+F102+F103+F108+F112+F110+F116+F117+F118+F119+F120</f>
        <v>227746.5</v>
      </c>
      <c r="G122" s="19"/>
      <c r="H122" s="19"/>
      <c r="I122" s="19"/>
      <c r="J122" s="19"/>
      <c r="K122" s="90"/>
      <c r="L122" s="90"/>
    </row>
    <row r="123" spans="1:12" ht="12.75" hidden="1" customHeight="1" x14ac:dyDescent="0.3">
      <c r="A123" s="46"/>
      <c r="B123" s="68"/>
      <c r="C123" s="69"/>
      <c r="D123" s="70"/>
      <c r="E123" s="70"/>
      <c r="F123" s="39">
        <f>SUM(F26:F122)</f>
        <v>487346</v>
      </c>
      <c r="G123" s="71"/>
      <c r="H123" s="71"/>
      <c r="I123" s="71"/>
      <c r="J123" s="71"/>
      <c r="K123" s="91"/>
      <c r="L123" s="92"/>
    </row>
    <row r="124" spans="1:12" ht="13.8" x14ac:dyDescent="0.3">
      <c r="A124" s="72"/>
      <c r="B124" s="73"/>
      <c r="C124" s="10"/>
      <c r="D124" s="10"/>
      <c r="E124" s="10"/>
      <c r="F124" s="10"/>
      <c r="G124" s="10"/>
      <c r="H124" s="10"/>
      <c r="I124" s="10"/>
      <c r="J124" s="74"/>
      <c r="K124" s="90"/>
      <c r="L124" s="90"/>
    </row>
    <row r="125" spans="1:12" ht="13.8" x14ac:dyDescent="0.3">
      <c r="A125" s="74"/>
      <c r="B125" s="93" t="s">
        <v>179</v>
      </c>
      <c r="C125" s="93"/>
      <c r="D125" s="75"/>
      <c r="E125" s="75" t="s">
        <v>180</v>
      </c>
      <c r="F125" s="75"/>
      <c r="G125" s="75"/>
      <c r="H125" s="75" t="s">
        <v>181</v>
      </c>
      <c r="I125" s="75"/>
      <c r="J125" s="75"/>
      <c r="K125" s="6"/>
      <c r="L125" s="6"/>
    </row>
    <row r="126" spans="1:12" ht="13.8" x14ac:dyDescent="0.3">
      <c r="A126" s="10"/>
      <c r="B126" s="93" t="s">
        <v>182</v>
      </c>
      <c r="C126" s="93"/>
      <c r="D126" s="75"/>
      <c r="E126" s="75" t="s">
        <v>183</v>
      </c>
      <c r="F126" s="75"/>
      <c r="G126" s="75"/>
      <c r="H126" s="75" t="s">
        <v>184</v>
      </c>
      <c r="I126" s="75"/>
      <c r="J126" s="75"/>
      <c r="K126" s="6"/>
      <c r="L126" s="6"/>
    </row>
    <row r="127" spans="1:12" ht="13.8" x14ac:dyDescent="0.3">
      <c r="A127" s="10"/>
      <c r="B127" s="89"/>
      <c r="C127" s="89"/>
      <c r="D127" s="89"/>
      <c r="E127" s="9"/>
      <c r="F127" s="10"/>
      <c r="G127" s="10"/>
      <c r="H127" s="10"/>
      <c r="I127" s="10"/>
      <c r="J127" s="10"/>
    </row>
    <row r="128" spans="1:12" ht="13.8" x14ac:dyDescent="0.3">
      <c r="A128" s="10"/>
      <c r="B128" s="73"/>
      <c r="C128" s="10"/>
      <c r="D128" s="76"/>
      <c r="E128" s="76"/>
      <c r="F128" s="9"/>
      <c r="G128" s="10"/>
      <c r="H128" s="10"/>
      <c r="I128" s="10"/>
      <c r="J128" s="10"/>
    </row>
    <row r="129" spans="1:9" x14ac:dyDescent="0.25">
      <c r="A129" s="12"/>
      <c r="F129" s="77">
        <v>1362480</v>
      </c>
      <c r="G129" s="12" t="s">
        <v>177</v>
      </c>
      <c r="H129" s="12"/>
      <c r="I129" s="12"/>
    </row>
    <row r="130" spans="1:9" ht="12.75" hidden="1" customHeight="1" x14ac:dyDescent="0.25"/>
    <row r="131" spans="1:9" ht="12.75" hidden="1" customHeight="1" x14ac:dyDescent="0.25"/>
    <row r="132" spans="1:9" x14ac:dyDescent="0.25">
      <c r="F132">
        <v>33180</v>
      </c>
      <c r="G132" s="12" t="s">
        <v>178</v>
      </c>
    </row>
    <row r="133" spans="1:9" x14ac:dyDescent="0.25">
      <c r="F133">
        <v>24385</v>
      </c>
    </row>
    <row r="136" spans="1:9" x14ac:dyDescent="0.25">
      <c r="F136">
        <f>SUM(F129:F133)</f>
        <v>1420045</v>
      </c>
    </row>
    <row r="138" spans="1:9" x14ac:dyDescent="0.25">
      <c r="F138" s="5">
        <f>F122+F136</f>
        <v>1647791.5</v>
      </c>
    </row>
    <row r="146" ht="12.75" hidden="1" customHeight="1" x14ac:dyDescent="0.25"/>
    <row r="147" ht="12.75" hidden="1" customHeight="1" x14ac:dyDescent="0.25"/>
    <row r="148" ht="12.75" hidden="1" customHeight="1" x14ac:dyDescent="0.25"/>
  </sheetData>
  <mergeCells count="81">
    <mergeCell ref="B6:J6"/>
    <mergeCell ref="A1:J1"/>
    <mergeCell ref="A4:L5"/>
    <mergeCell ref="K11:L11"/>
    <mergeCell ref="K15:L15"/>
    <mergeCell ref="G9:G10"/>
    <mergeCell ref="H9:H10"/>
    <mergeCell ref="I9:I10"/>
    <mergeCell ref="J9:J10"/>
    <mergeCell ref="K9:L10"/>
    <mergeCell ref="A9:A10"/>
    <mergeCell ref="B9:B10"/>
    <mergeCell ref="C9:C10"/>
    <mergeCell ref="D9:D10"/>
    <mergeCell ref="E9:E10"/>
    <mergeCell ref="F9:F10"/>
    <mergeCell ref="A24:A48"/>
    <mergeCell ref="K26:L26"/>
    <mergeCell ref="K27:L27"/>
    <mergeCell ref="K29:L29"/>
    <mergeCell ref="K30:L30"/>
    <mergeCell ref="K31:L31"/>
    <mergeCell ref="K33:L33"/>
    <mergeCell ref="K34:L34"/>
    <mergeCell ref="K35:L35"/>
    <mergeCell ref="B25:B45"/>
    <mergeCell ref="B16:B23"/>
    <mergeCell ref="A15:A23"/>
    <mergeCell ref="K37:L37"/>
    <mergeCell ref="K53:L53"/>
    <mergeCell ref="K36:L36"/>
    <mergeCell ref="K38:L38"/>
    <mergeCell ref="K39:L39"/>
    <mergeCell ref="K40:L40"/>
    <mergeCell ref="K41:L41"/>
    <mergeCell ref="K43:L43"/>
    <mergeCell ref="K44:L44"/>
    <mergeCell ref="K45:L45"/>
    <mergeCell ref="K46:L46"/>
    <mergeCell ref="K48:L48"/>
    <mergeCell ref="K50:L50"/>
    <mergeCell ref="K54:L54"/>
    <mergeCell ref="K55:L55"/>
    <mergeCell ref="K61:L61"/>
    <mergeCell ref="A62:A66"/>
    <mergeCell ref="K62:L62"/>
    <mergeCell ref="B63:B66"/>
    <mergeCell ref="A68:A81"/>
    <mergeCell ref="K68:L68"/>
    <mergeCell ref="B73:B81"/>
    <mergeCell ref="A82:A87"/>
    <mergeCell ref="K82:L82"/>
    <mergeCell ref="B83:B87"/>
    <mergeCell ref="K83:L83"/>
    <mergeCell ref="A89:A91"/>
    <mergeCell ref="K89:L89"/>
    <mergeCell ref="B90:B91"/>
    <mergeCell ref="A92:A94"/>
    <mergeCell ref="K92:L92"/>
    <mergeCell ref="B93:B94"/>
    <mergeCell ref="K93:L93"/>
    <mergeCell ref="K94:L94"/>
    <mergeCell ref="K121:L121"/>
    <mergeCell ref="A95:A96"/>
    <mergeCell ref="K95:L95"/>
    <mergeCell ref="K97:L97"/>
    <mergeCell ref="K100:L100"/>
    <mergeCell ref="A103:A107"/>
    <mergeCell ref="K103:L103"/>
    <mergeCell ref="B104:B107"/>
    <mergeCell ref="A108:A109"/>
    <mergeCell ref="K108:L108"/>
    <mergeCell ref="K112:L112"/>
    <mergeCell ref="K117:L117"/>
    <mergeCell ref="K118:L118"/>
    <mergeCell ref="B127:D127"/>
    <mergeCell ref="K122:L122"/>
    <mergeCell ref="K123:L123"/>
    <mergeCell ref="K124:L124"/>
    <mergeCell ref="B125:C125"/>
    <mergeCell ref="B126:C12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tabSelected="1" topLeftCell="A119" workbookViewId="0">
      <selection activeCell="H2" sqref="H1:H1048576"/>
    </sheetView>
  </sheetViews>
  <sheetFormatPr defaultRowHeight="13.2" x14ac:dyDescent="0.25"/>
  <cols>
    <col min="1" max="1" width="3.5546875" customWidth="1"/>
    <col min="2" max="2" width="7.5546875" style="1" customWidth="1"/>
    <col min="3" max="3" width="9" customWidth="1"/>
    <col min="4" max="4" width="49" customWidth="1"/>
    <col min="5" max="5" width="10.6640625" customWidth="1"/>
    <col min="6" max="6" width="15" customWidth="1"/>
    <col min="7" max="7" width="14.33203125" customWidth="1"/>
    <col min="8" max="8" width="10" customWidth="1"/>
    <col min="9" max="9" width="9.33203125" customWidth="1"/>
    <col min="10" max="10" width="7.5546875" customWidth="1"/>
    <col min="11" max="11" width="14.88671875" customWidth="1"/>
  </cols>
  <sheetData>
    <row r="1" spans="1:12" ht="15.6" x14ac:dyDescent="0.3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  <c r="K1" s="7"/>
    </row>
    <row r="2" spans="1:12" ht="13.8" x14ac:dyDescent="0.3">
      <c r="A2" s="8" t="s">
        <v>185</v>
      </c>
      <c r="B2" s="127"/>
      <c r="C2" s="127" t="s">
        <v>196</v>
      </c>
      <c r="D2" s="127"/>
      <c r="E2" s="11"/>
      <c r="F2" s="11"/>
      <c r="G2" s="11"/>
      <c r="H2" s="11"/>
      <c r="I2" s="11"/>
      <c r="J2" s="11"/>
      <c r="K2" s="11"/>
    </row>
    <row r="3" spans="1:12" ht="13.8" x14ac:dyDescent="0.3">
      <c r="A3" s="8" t="s">
        <v>187</v>
      </c>
      <c r="B3" s="127"/>
      <c r="C3" s="127" t="s">
        <v>197</v>
      </c>
      <c r="D3" s="128"/>
      <c r="E3" s="8"/>
      <c r="F3" s="10"/>
      <c r="G3" s="10"/>
      <c r="H3" s="10"/>
      <c r="I3" s="10"/>
      <c r="J3" s="10"/>
      <c r="K3" s="10"/>
    </row>
    <row r="4" spans="1:12" x14ac:dyDescent="0.25">
      <c r="A4" s="116" t="s">
        <v>170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ht="17.25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2" ht="18" customHeight="1" x14ac:dyDescent="0.3">
      <c r="A6" s="12"/>
      <c r="B6" s="114" t="s">
        <v>189</v>
      </c>
      <c r="C6" s="114"/>
      <c r="D6" s="89"/>
      <c r="E6" s="89"/>
      <c r="F6" s="89"/>
      <c r="G6" s="89"/>
      <c r="H6" s="89"/>
      <c r="I6" s="89"/>
      <c r="J6" s="89"/>
      <c r="K6" s="11"/>
    </row>
    <row r="7" spans="1:12" ht="1.5" hidden="1" customHeight="1" x14ac:dyDescent="0.25"/>
    <row r="8" spans="1:12" ht="1.5" hidden="1" customHeight="1" x14ac:dyDescent="0.25"/>
    <row r="9" spans="1:12" ht="12.75" customHeight="1" x14ac:dyDescent="0.25">
      <c r="A9" s="105" t="s">
        <v>23</v>
      </c>
      <c r="B9" s="105" t="s">
        <v>59</v>
      </c>
      <c r="C9" s="118" t="s">
        <v>66</v>
      </c>
      <c r="D9" s="103" t="s">
        <v>0</v>
      </c>
      <c r="E9" s="105" t="s">
        <v>74</v>
      </c>
      <c r="F9" s="105" t="s">
        <v>171</v>
      </c>
      <c r="G9" s="105" t="s">
        <v>190</v>
      </c>
      <c r="H9" s="118" t="s">
        <v>47</v>
      </c>
      <c r="I9" s="120" t="s">
        <v>48</v>
      </c>
      <c r="J9" s="121" t="s">
        <v>49</v>
      </c>
      <c r="K9" s="105" t="s">
        <v>195</v>
      </c>
    </row>
    <row r="10" spans="1:12" ht="55.5" customHeight="1" x14ac:dyDescent="0.25">
      <c r="A10" s="126"/>
      <c r="B10" s="126"/>
      <c r="C10" s="119"/>
      <c r="D10" s="104"/>
      <c r="E10" s="106"/>
      <c r="F10" s="107"/>
      <c r="G10" s="107"/>
      <c r="H10" s="119"/>
      <c r="I10" s="119"/>
      <c r="J10" s="122"/>
      <c r="K10" s="107"/>
    </row>
    <row r="11" spans="1:12" x14ac:dyDescent="0.25">
      <c r="A11" s="13" t="s">
        <v>1</v>
      </c>
      <c r="B11" s="13" t="s">
        <v>2</v>
      </c>
      <c r="C11" s="13" t="s">
        <v>3</v>
      </c>
      <c r="D11" s="13" t="s">
        <v>143</v>
      </c>
      <c r="E11" s="13" t="s">
        <v>4</v>
      </c>
      <c r="F11" s="13" t="s">
        <v>6</v>
      </c>
      <c r="G11" s="13" t="s">
        <v>6</v>
      </c>
      <c r="H11" s="13" t="s">
        <v>10</v>
      </c>
      <c r="I11" s="13" t="s">
        <v>12</v>
      </c>
      <c r="J11" s="13" t="s">
        <v>14</v>
      </c>
      <c r="K11" s="13" t="s">
        <v>6</v>
      </c>
    </row>
    <row r="12" spans="1:12" x14ac:dyDescent="0.25">
      <c r="A12" s="20"/>
      <c r="B12" s="13"/>
      <c r="C12" s="13"/>
      <c r="D12" s="15" t="s">
        <v>69</v>
      </c>
      <c r="E12" s="15"/>
      <c r="F12" s="13"/>
      <c r="G12" s="13"/>
      <c r="H12" s="13"/>
      <c r="I12" s="13"/>
      <c r="J12" s="13"/>
      <c r="K12" s="13"/>
    </row>
    <row r="13" spans="1:12" x14ac:dyDescent="0.25">
      <c r="A13" s="20"/>
      <c r="B13" s="16">
        <v>3211</v>
      </c>
      <c r="C13" s="13"/>
      <c r="D13" s="15" t="s">
        <v>165</v>
      </c>
      <c r="E13" s="15"/>
      <c r="F13" s="17">
        <v>6000</v>
      </c>
      <c r="G13" s="17">
        <v>6418.47</v>
      </c>
      <c r="H13" s="13"/>
      <c r="I13" s="13"/>
      <c r="J13" s="13"/>
      <c r="K13" s="78">
        <f>F13-G13</f>
        <v>-418.47000000000025</v>
      </c>
    </row>
    <row r="14" spans="1:12" x14ac:dyDescent="0.25">
      <c r="A14" s="20"/>
      <c r="B14" s="16">
        <v>3213</v>
      </c>
      <c r="C14" s="13"/>
      <c r="D14" s="15" t="s">
        <v>68</v>
      </c>
      <c r="E14" s="15"/>
      <c r="F14" s="17">
        <v>950</v>
      </c>
      <c r="G14" s="17">
        <v>677.91</v>
      </c>
      <c r="H14" s="13"/>
      <c r="I14" s="13"/>
      <c r="J14" s="13"/>
      <c r="K14" s="78">
        <f t="shared" ref="K14:K77" si="0">F14-G14</f>
        <v>272.09000000000003</v>
      </c>
    </row>
    <row r="15" spans="1:12" ht="13.8" x14ac:dyDescent="0.3">
      <c r="A15" s="94" t="s">
        <v>1</v>
      </c>
      <c r="B15" s="16">
        <v>3221</v>
      </c>
      <c r="C15" s="18"/>
      <c r="D15" s="15" t="s">
        <v>24</v>
      </c>
      <c r="E15" s="15"/>
      <c r="F15" s="17">
        <v>33050</v>
      </c>
      <c r="G15" s="17">
        <v>38431.910000000003</v>
      </c>
      <c r="H15" s="19"/>
      <c r="I15" s="19"/>
      <c r="J15" s="19"/>
      <c r="K15" s="78">
        <f t="shared" si="0"/>
        <v>-5381.9100000000035</v>
      </c>
      <c r="L15" s="5"/>
    </row>
    <row r="16" spans="1:12" ht="13.8" x14ac:dyDescent="0.3">
      <c r="A16" s="95"/>
      <c r="B16" s="112"/>
      <c r="C16" s="21"/>
      <c r="D16" s="22" t="s">
        <v>146</v>
      </c>
      <c r="E16" s="23"/>
      <c r="F16" s="24"/>
      <c r="G16" s="24"/>
      <c r="H16" s="19"/>
      <c r="I16" s="19"/>
      <c r="J16" s="19"/>
      <c r="K16" s="79"/>
    </row>
    <row r="17" spans="1:12" ht="13.8" x14ac:dyDescent="0.3">
      <c r="A17" s="95"/>
      <c r="B17" s="113"/>
      <c r="C17" s="25"/>
      <c r="D17" s="23" t="s">
        <v>75</v>
      </c>
      <c r="E17" s="23" t="s">
        <v>147</v>
      </c>
      <c r="F17" s="24">
        <v>600</v>
      </c>
      <c r="G17" s="24">
        <v>290</v>
      </c>
      <c r="H17" s="19"/>
      <c r="I17" s="19"/>
      <c r="J17" s="19"/>
      <c r="K17" s="79">
        <f t="shared" si="0"/>
        <v>310</v>
      </c>
    </row>
    <row r="18" spans="1:12" ht="13.8" x14ac:dyDescent="0.3">
      <c r="A18" s="95"/>
      <c r="B18" s="113"/>
      <c r="C18" s="25"/>
      <c r="D18" s="23" t="s">
        <v>76</v>
      </c>
      <c r="E18" s="23" t="s">
        <v>148</v>
      </c>
      <c r="F18" s="24">
        <v>800</v>
      </c>
      <c r="G18" s="24">
        <f>1908.49+1141+767.49-374.99</f>
        <v>3441.99</v>
      </c>
      <c r="H18" s="19"/>
      <c r="I18" s="19"/>
      <c r="J18" s="19"/>
      <c r="K18" s="79">
        <f t="shared" si="0"/>
        <v>-2641.99</v>
      </c>
      <c r="L18" s="5"/>
    </row>
    <row r="19" spans="1:12" ht="13.8" x14ac:dyDescent="0.3">
      <c r="A19" s="95"/>
      <c r="B19" s="113"/>
      <c r="C19" s="25"/>
      <c r="D19" s="23" t="s">
        <v>149</v>
      </c>
      <c r="E19" s="23" t="s">
        <v>150</v>
      </c>
      <c r="F19" s="24">
        <v>1200</v>
      </c>
      <c r="G19" s="24">
        <v>2000</v>
      </c>
      <c r="H19" s="19"/>
      <c r="I19" s="19"/>
      <c r="J19" s="19"/>
      <c r="K19" s="79">
        <f t="shared" si="0"/>
        <v>-800</v>
      </c>
    </row>
    <row r="20" spans="1:12" ht="13.8" x14ac:dyDescent="0.3">
      <c r="A20" s="95"/>
      <c r="B20" s="113"/>
      <c r="C20" s="25"/>
      <c r="D20" s="23" t="s">
        <v>151</v>
      </c>
      <c r="E20" s="23" t="s">
        <v>152</v>
      </c>
      <c r="F20" s="24">
        <v>1750</v>
      </c>
      <c r="G20" s="24">
        <f>2596.32+73.25</f>
        <v>2669.57</v>
      </c>
      <c r="H20" s="19"/>
      <c r="I20" s="19"/>
      <c r="J20" s="19"/>
      <c r="K20" s="79">
        <f t="shared" si="0"/>
        <v>-919.57000000000016</v>
      </c>
    </row>
    <row r="21" spans="1:12" ht="13.8" x14ac:dyDescent="0.3">
      <c r="A21" s="95"/>
      <c r="B21" s="113"/>
      <c r="C21" s="25"/>
      <c r="D21" s="23" t="s">
        <v>153</v>
      </c>
      <c r="E21" s="23" t="s">
        <v>154</v>
      </c>
      <c r="F21" s="24">
        <v>600</v>
      </c>
      <c r="G21" s="24">
        <v>600</v>
      </c>
      <c r="H21" s="19"/>
      <c r="I21" s="19"/>
      <c r="J21" s="19"/>
      <c r="K21" s="79">
        <f t="shared" si="0"/>
        <v>0</v>
      </c>
    </row>
    <row r="22" spans="1:12" ht="13.8" x14ac:dyDescent="0.3">
      <c r="A22" s="95"/>
      <c r="B22" s="113"/>
      <c r="C22" s="25"/>
      <c r="D22" s="23" t="s">
        <v>77</v>
      </c>
      <c r="E22" s="23" t="s">
        <v>173</v>
      </c>
      <c r="F22" s="24">
        <v>3000</v>
      </c>
      <c r="G22" s="24">
        <v>2000</v>
      </c>
      <c r="H22" s="19"/>
      <c r="I22" s="19"/>
      <c r="J22" s="19"/>
      <c r="K22" s="79">
        <f t="shared" si="0"/>
        <v>1000</v>
      </c>
    </row>
    <row r="23" spans="1:12" ht="13.8" x14ac:dyDescent="0.3">
      <c r="A23" s="95"/>
      <c r="B23" s="113"/>
      <c r="C23" s="25"/>
      <c r="D23" s="23" t="s">
        <v>174</v>
      </c>
      <c r="E23" s="23" t="s">
        <v>155</v>
      </c>
      <c r="F23" s="24">
        <v>25100</v>
      </c>
      <c r="G23" s="24">
        <f>21639.93+5790.42</f>
        <v>27430.35</v>
      </c>
      <c r="H23" s="19"/>
      <c r="I23" s="19"/>
      <c r="J23" s="19"/>
      <c r="K23" s="79">
        <f t="shared" si="0"/>
        <v>-2330.3499999999985</v>
      </c>
    </row>
    <row r="24" spans="1:12" ht="13.8" x14ac:dyDescent="0.3">
      <c r="A24" s="94" t="s">
        <v>2</v>
      </c>
      <c r="B24" s="49">
        <v>3222</v>
      </c>
      <c r="C24" s="27"/>
      <c r="D24" s="15" t="s">
        <v>60</v>
      </c>
      <c r="E24" s="15"/>
      <c r="F24" s="17">
        <v>112025.5</v>
      </c>
      <c r="G24" s="17">
        <v>100000</v>
      </c>
      <c r="H24" s="19"/>
      <c r="I24" s="19"/>
      <c r="J24" s="19"/>
      <c r="K24" s="78">
        <f t="shared" si="0"/>
        <v>12025.5</v>
      </c>
    </row>
    <row r="25" spans="1:12" ht="13.8" x14ac:dyDescent="0.3">
      <c r="A25" s="95"/>
      <c r="B25" s="112"/>
      <c r="C25" s="28"/>
      <c r="D25" s="15" t="s">
        <v>78</v>
      </c>
      <c r="E25" s="23"/>
      <c r="F25" s="29">
        <f>F24-F32-F33-F34-F35-F36-F37-F38-F44</f>
        <v>50525.5</v>
      </c>
      <c r="G25" s="29">
        <v>21500</v>
      </c>
      <c r="H25" s="19"/>
      <c r="I25" s="19"/>
      <c r="J25" s="19"/>
      <c r="K25" s="80">
        <f t="shared" si="0"/>
        <v>29025.5</v>
      </c>
      <c r="L25" s="5"/>
    </row>
    <row r="26" spans="1:12" ht="13.8" x14ac:dyDescent="0.3">
      <c r="A26" s="108"/>
      <c r="B26" s="113"/>
      <c r="C26" s="25"/>
      <c r="D26" s="23" t="s">
        <v>80</v>
      </c>
      <c r="E26" s="23" t="s">
        <v>79</v>
      </c>
      <c r="F26" s="30">
        <v>5525.5</v>
      </c>
      <c r="G26" s="30">
        <v>4000</v>
      </c>
      <c r="H26" s="19"/>
      <c r="I26" s="19"/>
      <c r="J26" s="19"/>
      <c r="K26" s="81">
        <f t="shared" si="0"/>
        <v>1525.5</v>
      </c>
    </row>
    <row r="27" spans="1:12" ht="13.8" x14ac:dyDescent="0.3">
      <c r="A27" s="108"/>
      <c r="B27" s="113"/>
      <c r="C27" s="25"/>
      <c r="D27" s="23" t="s">
        <v>81</v>
      </c>
      <c r="E27" s="23" t="s">
        <v>84</v>
      </c>
      <c r="F27" s="30">
        <v>8000</v>
      </c>
      <c r="G27" s="30">
        <v>6000</v>
      </c>
      <c r="H27" s="19"/>
      <c r="I27" s="19"/>
      <c r="J27" s="19"/>
      <c r="K27" s="81">
        <f t="shared" si="0"/>
        <v>2000</v>
      </c>
    </row>
    <row r="28" spans="1:12" ht="13.8" x14ac:dyDescent="0.3">
      <c r="A28" s="108"/>
      <c r="B28" s="113"/>
      <c r="C28" s="25"/>
      <c r="D28" s="23" t="s">
        <v>92</v>
      </c>
      <c r="E28" s="23" t="s">
        <v>156</v>
      </c>
      <c r="F28" s="30">
        <v>6000</v>
      </c>
      <c r="G28" s="30">
        <v>2500</v>
      </c>
      <c r="H28" s="19"/>
      <c r="I28" s="19"/>
      <c r="J28" s="19"/>
      <c r="K28" s="81">
        <f t="shared" si="0"/>
        <v>3500</v>
      </c>
    </row>
    <row r="29" spans="1:12" ht="13.8" x14ac:dyDescent="0.3">
      <c r="A29" s="108"/>
      <c r="B29" s="113"/>
      <c r="C29" s="25"/>
      <c r="D29" s="23" t="s">
        <v>82</v>
      </c>
      <c r="E29" s="23" t="s">
        <v>85</v>
      </c>
      <c r="F29" s="30">
        <v>12000</v>
      </c>
      <c r="G29" s="30">
        <v>3000</v>
      </c>
      <c r="H29" s="19"/>
      <c r="I29" s="19"/>
      <c r="J29" s="19"/>
      <c r="K29" s="81">
        <f t="shared" si="0"/>
        <v>9000</v>
      </c>
    </row>
    <row r="30" spans="1:12" ht="13.8" x14ac:dyDescent="0.3">
      <c r="A30" s="108"/>
      <c r="B30" s="113"/>
      <c r="C30" s="25"/>
      <c r="D30" s="23" t="s">
        <v>141</v>
      </c>
      <c r="E30" s="23" t="s">
        <v>85</v>
      </c>
      <c r="F30" s="30">
        <v>10000</v>
      </c>
      <c r="G30" s="30">
        <v>3000</v>
      </c>
      <c r="H30" s="19"/>
      <c r="I30" s="19"/>
      <c r="J30" s="19"/>
      <c r="K30" s="81">
        <f t="shared" si="0"/>
        <v>7000</v>
      </c>
    </row>
    <row r="31" spans="1:12" ht="13.8" x14ac:dyDescent="0.3">
      <c r="A31" s="108"/>
      <c r="B31" s="113"/>
      <c r="C31" s="25"/>
      <c r="D31" s="23" t="s">
        <v>83</v>
      </c>
      <c r="E31" s="23" t="s">
        <v>157</v>
      </c>
      <c r="F31" s="30">
        <v>9000</v>
      </c>
      <c r="G31" s="30">
        <v>3000</v>
      </c>
      <c r="H31" s="19"/>
      <c r="I31" s="19"/>
      <c r="J31" s="19"/>
      <c r="K31" s="81">
        <f t="shared" si="0"/>
        <v>6000</v>
      </c>
    </row>
    <row r="32" spans="1:12" ht="13.8" x14ac:dyDescent="0.3">
      <c r="A32" s="108"/>
      <c r="B32" s="113"/>
      <c r="C32" s="25"/>
      <c r="D32" s="15" t="s">
        <v>90</v>
      </c>
      <c r="E32" s="23" t="s">
        <v>158</v>
      </c>
      <c r="F32" s="29">
        <v>6000</v>
      </c>
      <c r="G32" s="29">
        <v>7500</v>
      </c>
      <c r="H32" s="19"/>
      <c r="I32" s="19"/>
      <c r="J32" s="19"/>
      <c r="K32" s="80">
        <f t="shared" si="0"/>
        <v>-1500</v>
      </c>
    </row>
    <row r="33" spans="1:12" ht="13.8" x14ac:dyDescent="0.3">
      <c r="A33" s="108"/>
      <c r="B33" s="113"/>
      <c r="C33" s="25"/>
      <c r="D33" s="15" t="s">
        <v>86</v>
      </c>
      <c r="E33" s="23" t="s">
        <v>159</v>
      </c>
      <c r="F33" s="29">
        <v>9000</v>
      </c>
      <c r="G33" s="29">
        <v>8000</v>
      </c>
      <c r="H33" s="19"/>
      <c r="I33" s="19"/>
      <c r="J33" s="19"/>
      <c r="K33" s="80">
        <f t="shared" si="0"/>
        <v>1000</v>
      </c>
    </row>
    <row r="34" spans="1:12" ht="13.8" x14ac:dyDescent="0.3">
      <c r="A34" s="108"/>
      <c r="B34" s="113"/>
      <c r="C34" s="25"/>
      <c r="D34" s="15" t="s">
        <v>87</v>
      </c>
      <c r="E34" s="23" t="s">
        <v>160</v>
      </c>
      <c r="F34" s="29">
        <v>4000</v>
      </c>
      <c r="G34" s="29">
        <v>4500</v>
      </c>
      <c r="H34" s="19"/>
      <c r="I34" s="19"/>
      <c r="J34" s="19"/>
      <c r="K34" s="80">
        <f t="shared" si="0"/>
        <v>-500</v>
      </c>
    </row>
    <row r="35" spans="1:12" ht="13.8" x14ac:dyDescent="0.3">
      <c r="A35" s="108"/>
      <c r="B35" s="113"/>
      <c r="C35" s="25"/>
      <c r="D35" s="15" t="s">
        <v>88</v>
      </c>
      <c r="E35" s="23" t="s">
        <v>161</v>
      </c>
      <c r="F35" s="29">
        <v>5000</v>
      </c>
      <c r="G35" s="29">
        <v>6300</v>
      </c>
      <c r="H35" s="19"/>
      <c r="I35" s="19"/>
      <c r="J35" s="19"/>
      <c r="K35" s="80">
        <f t="shared" si="0"/>
        <v>-1300</v>
      </c>
    </row>
    <row r="36" spans="1:12" ht="29.25" customHeight="1" x14ac:dyDescent="0.3">
      <c r="A36" s="108"/>
      <c r="B36" s="113"/>
      <c r="C36" s="25"/>
      <c r="D36" s="31" t="s">
        <v>89</v>
      </c>
      <c r="E36" s="23" t="s">
        <v>91</v>
      </c>
      <c r="F36" s="32">
        <v>7000</v>
      </c>
      <c r="G36" s="32">
        <v>4600</v>
      </c>
      <c r="H36" s="19"/>
      <c r="I36" s="19"/>
      <c r="J36" s="19"/>
      <c r="K36" s="82">
        <f t="shared" si="0"/>
        <v>2400</v>
      </c>
    </row>
    <row r="37" spans="1:12" ht="29.25" customHeight="1" x14ac:dyDescent="0.3">
      <c r="A37" s="108"/>
      <c r="B37" s="113"/>
      <c r="C37" s="25"/>
      <c r="D37" s="31" t="s">
        <v>162</v>
      </c>
      <c r="E37" s="23" t="s">
        <v>163</v>
      </c>
      <c r="F37" s="32">
        <v>16000</v>
      </c>
      <c r="G37" s="32">
        <v>30000</v>
      </c>
      <c r="H37" s="19"/>
      <c r="I37" s="19"/>
      <c r="J37" s="19"/>
      <c r="K37" s="82">
        <f t="shared" si="0"/>
        <v>-14000</v>
      </c>
    </row>
    <row r="38" spans="1:12" ht="13.8" x14ac:dyDescent="0.3">
      <c r="A38" s="108"/>
      <c r="B38" s="113"/>
      <c r="C38" s="25"/>
      <c r="D38" s="15" t="s">
        <v>103</v>
      </c>
      <c r="E38" s="33"/>
      <c r="F38" s="32">
        <v>5000</v>
      </c>
      <c r="G38" s="32">
        <v>8600</v>
      </c>
      <c r="H38" s="19"/>
      <c r="I38" s="19"/>
      <c r="J38" s="19"/>
      <c r="K38" s="82">
        <f t="shared" si="0"/>
        <v>-3600</v>
      </c>
      <c r="L38" s="5"/>
    </row>
    <row r="39" spans="1:12" ht="13.8" x14ac:dyDescent="0.3">
      <c r="A39" s="108"/>
      <c r="B39" s="113"/>
      <c r="C39" s="25"/>
      <c r="D39" s="23" t="s">
        <v>93</v>
      </c>
      <c r="E39" s="34" t="s">
        <v>98</v>
      </c>
      <c r="F39" s="35">
        <v>2500</v>
      </c>
      <c r="G39" s="35">
        <v>4000</v>
      </c>
      <c r="H39" s="19"/>
      <c r="I39" s="19"/>
      <c r="J39" s="19"/>
      <c r="K39" s="83">
        <f t="shared" si="0"/>
        <v>-1500</v>
      </c>
    </row>
    <row r="40" spans="1:12" ht="13.8" x14ac:dyDescent="0.3">
      <c r="A40" s="108"/>
      <c r="B40" s="113"/>
      <c r="C40" s="25"/>
      <c r="D40" s="23" t="s">
        <v>94</v>
      </c>
      <c r="E40" s="34" t="s">
        <v>99</v>
      </c>
      <c r="F40" s="35">
        <v>800</v>
      </c>
      <c r="G40" s="35">
        <v>900</v>
      </c>
      <c r="H40" s="19"/>
      <c r="I40" s="19"/>
      <c r="J40" s="19"/>
      <c r="K40" s="83">
        <f t="shared" si="0"/>
        <v>-100</v>
      </c>
    </row>
    <row r="41" spans="1:12" ht="13.8" x14ac:dyDescent="0.3">
      <c r="A41" s="108"/>
      <c r="B41" s="113"/>
      <c r="C41" s="25"/>
      <c r="D41" s="23" t="s">
        <v>95</v>
      </c>
      <c r="E41" s="34" t="s">
        <v>100</v>
      </c>
      <c r="F41" s="35">
        <v>500</v>
      </c>
      <c r="G41" s="35">
        <v>800</v>
      </c>
      <c r="H41" s="19"/>
      <c r="I41" s="19"/>
      <c r="J41" s="19"/>
      <c r="K41" s="83">
        <f t="shared" si="0"/>
        <v>-300</v>
      </c>
    </row>
    <row r="42" spans="1:12" ht="13.8" x14ac:dyDescent="0.3">
      <c r="A42" s="108"/>
      <c r="B42" s="113"/>
      <c r="C42" s="25"/>
      <c r="D42" s="23" t="s">
        <v>96</v>
      </c>
      <c r="E42" s="34" t="s">
        <v>101</v>
      </c>
      <c r="F42" s="35">
        <v>700</v>
      </c>
      <c r="G42" s="35">
        <v>1200</v>
      </c>
      <c r="H42" s="19"/>
      <c r="I42" s="19"/>
      <c r="J42" s="19"/>
      <c r="K42" s="83">
        <f t="shared" si="0"/>
        <v>-500</v>
      </c>
    </row>
    <row r="43" spans="1:12" ht="13.8" x14ac:dyDescent="0.3">
      <c r="A43" s="108"/>
      <c r="B43" s="113"/>
      <c r="C43" s="25"/>
      <c r="D43" s="23" t="s">
        <v>97</v>
      </c>
      <c r="E43" s="34" t="s">
        <v>102</v>
      </c>
      <c r="F43" s="35">
        <v>500</v>
      </c>
      <c r="G43" s="35">
        <v>1700</v>
      </c>
      <c r="H43" s="19"/>
      <c r="I43" s="19"/>
      <c r="J43" s="19"/>
      <c r="K43" s="83">
        <f t="shared" si="0"/>
        <v>-1200</v>
      </c>
    </row>
    <row r="44" spans="1:12" x14ac:dyDescent="0.25">
      <c r="A44" s="108"/>
      <c r="B44" s="113"/>
      <c r="C44" s="36" t="s">
        <v>169</v>
      </c>
      <c r="D44" s="15" t="s">
        <v>104</v>
      </c>
      <c r="E44" s="23" t="s">
        <v>105</v>
      </c>
      <c r="F44" s="32">
        <v>9500</v>
      </c>
      <c r="G44" s="32">
        <v>9000</v>
      </c>
      <c r="H44" s="19"/>
      <c r="I44" s="19"/>
      <c r="J44" s="19"/>
      <c r="K44" s="82">
        <f t="shared" si="0"/>
        <v>500</v>
      </c>
    </row>
    <row r="45" spans="1:12" ht="13.8" x14ac:dyDescent="0.3">
      <c r="A45" s="108"/>
      <c r="B45" s="113"/>
      <c r="C45" s="25"/>
      <c r="D45" s="23"/>
      <c r="E45" s="23"/>
      <c r="F45" s="37"/>
      <c r="G45" s="37"/>
      <c r="H45" s="19"/>
      <c r="I45" s="19"/>
      <c r="J45" s="19"/>
      <c r="K45" s="84">
        <f t="shared" si="0"/>
        <v>0</v>
      </c>
    </row>
    <row r="46" spans="1:12" ht="13.8" x14ac:dyDescent="0.3">
      <c r="A46" s="108"/>
      <c r="B46" s="48">
        <v>3223</v>
      </c>
      <c r="C46" s="25"/>
      <c r="D46" s="15" t="s">
        <v>107</v>
      </c>
      <c r="E46" s="23"/>
      <c r="F46" s="39">
        <v>5768</v>
      </c>
      <c r="G46" s="39">
        <v>20500</v>
      </c>
      <c r="H46" s="19"/>
      <c r="I46" s="19"/>
      <c r="J46" s="19"/>
      <c r="K46" s="85">
        <f t="shared" si="0"/>
        <v>-14732</v>
      </c>
    </row>
    <row r="47" spans="1:12" ht="21.6" x14ac:dyDescent="0.3">
      <c r="A47" s="108"/>
      <c r="B47" s="48"/>
      <c r="C47" s="25"/>
      <c r="D47" s="23" t="s">
        <v>106</v>
      </c>
      <c r="E47" s="23" t="s">
        <v>108</v>
      </c>
      <c r="F47" s="37">
        <v>3500</v>
      </c>
      <c r="G47" s="37">
        <v>6000</v>
      </c>
      <c r="H47" s="40" t="s">
        <v>110</v>
      </c>
      <c r="I47" s="19"/>
      <c r="J47" s="19" t="s">
        <v>129</v>
      </c>
      <c r="K47" s="84">
        <f t="shared" si="0"/>
        <v>-2500</v>
      </c>
    </row>
    <row r="48" spans="1:12" ht="21.6" x14ac:dyDescent="0.3">
      <c r="A48" s="108"/>
      <c r="B48" s="48"/>
      <c r="C48" s="25"/>
      <c r="D48" s="41" t="s">
        <v>25</v>
      </c>
      <c r="E48" s="23" t="s">
        <v>109</v>
      </c>
      <c r="F48" s="37">
        <v>2268</v>
      </c>
      <c r="G48" s="37">
        <v>14500</v>
      </c>
      <c r="H48" s="40" t="s">
        <v>110</v>
      </c>
      <c r="I48" s="19"/>
      <c r="J48" s="19" t="s">
        <v>129</v>
      </c>
      <c r="K48" s="84">
        <f t="shared" si="0"/>
        <v>-12232</v>
      </c>
    </row>
    <row r="49" spans="1:13" ht="13.8" x14ac:dyDescent="0.3">
      <c r="A49" s="63" t="s">
        <v>3</v>
      </c>
      <c r="B49" s="43">
        <v>3224</v>
      </c>
      <c r="C49" s="18"/>
      <c r="D49" s="15" t="s">
        <v>139</v>
      </c>
      <c r="E49" s="23" t="s">
        <v>166</v>
      </c>
      <c r="F49" s="17">
        <v>3300</v>
      </c>
      <c r="G49" s="17">
        <v>2250</v>
      </c>
      <c r="H49" s="19"/>
      <c r="I49" s="19"/>
      <c r="J49" s="19"/>
      <c r="K49" s="78">
        <f t="shared" si="0"/>
        <v>1050</v>
      </c>
    </row>
    <row r="50" spans="1:13" ht="13.8" x14ac:dyDescent="0.3">
      <c r="A50" s="44"/>
      <c r="B50" s="16"/>
      <c r="C50" s="18"/>
      <c r="D50" s="23" t="s">
        <v>111</v>
      </c>
      <c r="E50" s="15"/>
      <c r="F50" s="24">
        <v>2000</v>
      </c>
      <c r="G50" s="24">
        <v>1250</v>
      </c>
      <c r="H50" s="19"/>
      <c r="I50" s="19"/>
      <c r="J50" s="19"/>
      <c r="K50" s="79">
        <f t="shared" si="0"/>
        <v>750</v>
      </c>
    </row>
    <row r="51" spans="1:13" ht="13.8" x14ac:dyDescent="0.3">
      <c r="A51" s="45"/>
      <c r="B51" s="16"/>
      <c r="C51" s="46"/>
      <c r="D51" s="23" t="s">
        <v>112</v>
      </c>
      <c r="E51" s="10"/>
      <c r="F51" s="24">
        <v>1300</v>
      </c>
      <c r="G51" s="24">
        <v>1000</v>
      </c>
      <c r="H51" s="19"/>
      <c r="I51" s="19"/>
      <c r="J51" s="19"/>
      <c r="K51" s="79">
        <f t="shared" si="0"/>
        <v>300</v>
      </c>
    </row>
    <row r="52" spans="1:13" ht="13.8" x14ac:dyDescent="0.3">
      <c r="A52" s="45"/>
      <c r="B52" s="16"/>
      <c r="C52" s="46"/>
      <c r="D52" s="23"/>
      <c r="E52" s="23"/>
      <c r="F52" s="24"/>
      <c r="G52" s="24"/>
      <c r="H52" s="19"/>
      <c r="I52" s="19"/>
      <c r="J52" s="19"/>
      <c r="K52" s="79">
        <f t="shared" si="0"/>
        <v>0</v>
      </c>
    </row>
    <row r="53" spans="1:13" ht="13.8" x14ac:dyDescent="0.3">
      <c r="A53" s="44" t="s">
        <v>143</v>
      </c>
      <c r="B53" s="16">
        <v>3225</v>
      </c>
      <c r="C53" s="18"/>
      <c r="D53" s="15" t="s">
        <v>5</v>
      </c>
      <c r="E53" s="15"/>
      <c r="F53" s="17">
        <v>1700</v>
      </c>
      <c r="G53" s="17">
        <v>680</v>
      </c>
      <c r="H53" s="19"/>
      <c r="I53" s="19"/>
      <c r="J53" s="19"/>
      <c r="K53" s="78">
        <f t="shared" si="0"/>
        <v>1020</v>
      </c>
    </row>
    <row r="54" spans="1:13" ht="12.75" hidden="1" customHeight="1" x14ac:dyDescent="0.3">
      <c r="A54" s="45" t="s">
        <v>40</v>
      </c>
      <c r="B54" s="16"/>
      <c r="C54" s="46"/>
      <c r="D54" s="23"/>
      <c r="E54" s="23"/>
      <c r="F54" s="24"/>
      <c r="G54" s="24"/>
      <c r="H54" s="19"/>
      <c r="I54" s="19"/>
      <c r="J54" s="19"/>
      <c r="K54" s="79">
        <f t="shared" si="0"/>
        <v>0</v>
      </c>
    </row>
    <row r="55" spans="1:13" ht="12.75" hidden="1" customHeight="1" x14ac:dyDescent="0.3">
      <c r="A55" s="45" t="s">
        <v>41</v>
      </c>
      <c r="B55" s="16">
        <v>3227</v>
      </c>
      <c r="C55" s="46"/>
      <c r="D55" s="23" t="s">
        <v>26</v>
      </c>
      <c r="E55" s="23"/>
      <c r="F55" s="24"/>
      <c r="G55" s="24"/>
      <c r="H55" s="19"/>
      <c r="I55" s="19"/>
      <c r="J55" s="19"/>
      <c r="K55" s="79">
        <f t="shared" si="0"/>
        <v>0</v>
      </c>
    </row>
    <row r="56" spans="1:13" ht="12.75" customHeight="1" x14ac:dyDescent="0.3">
      <c r="A56" s="45"/>
      <c r="B56" s="16"/>
      <c r="C56" s="46"/>
      <c r="D56" s="23" t="s">
        <v>131</v>
      </c>
      <c r="E56" s="23"/>
      <c r="F56" s="24">
        <v>200</v>
      </c>
      <c r="G56" s="24">
        <v>80</v>
      </c>
      <c r="H56" s="19"/>
      <c r="I56" s="19"/>
      <c r="J56" s="19"/>
      <c r="K56" s="79">
        <f t="shared" si="0"/>
        <v>120</v>
      </c>
    </row>
    <row r="57" spans="1:13" ht="12.75" customHeight="1" x14ac:dyDescent="0.3">
      <c r="A57" s="45"/>
      <c r="B57" s="16"/>
      <c r="C57" s="46"/>
      <c r="D57" s="23" t="s">
        <v>132</v>
      </c>
      <c r="E57" s="23"/>
      <c r="F57" s="24">
        <v>300</v>
      </c>
      <c r="G57" s="24">
        <v>200</v>
      </c>
      <c r="H57" s="19"/>
      <c r="I57" s="19"/>
      <c r="J57" s="19"/>
      <c r="K57" s="79">
        <f t="shared" si="0"/>
        <v>100</v>
      </c>
    </row>
    <row r="58" spans="1:13" ht="12.75" customHeight="1" x14ac:dyDescent="0.3">
      <c r="A58" s="45"/>
      <c r="B58" s="16"/>
      <c r="C58" s="46"/>
      <c r="D58" s="23" t="s">
        <v>133</v>
      </c>
      <c r="E58" s="23"/>
      <c r="F58" s="24">
        <v>300</v>
      </c>
      <c r="G58" s="24">
        <v>100</v>
      </c>
      <c r="H58" s="19"/>
      <c r="I58" s="19"/>
      <c r="J58" s="19"/>
      <c r="K58" s="79">
        <f t="shared" si="0"/>
        <v>200</v>
      </c>
    </row>
    <row r="59" spans="1:13" ht="12.75" customHeight="1" x14ac:dyDescent="0.3">
      <c r="A59" s="45"/>
      <c r="B59" s="16"/>
      <c r="C59" s="46"/>
      <c r="D59" s="23" t="s">
        <v>134</v>
      </c>
      <c r="E59" s="23"/>
      <c r="F59" s="24">
        <v>400</v>
      </c>
      <c r="G59" s="24">
        <v>200</v>
      </c>
      <c r="H59" s="19"/>
      <c r="I59" s="19"/>
      <c r="J59" s="19"/>
      <c r="K59" s="79">
        <f t="shared" si="0"/>
        <v>200</v>
      </c>
    </row>
    <row r="60" spans="1:13" ht="12.75" customHeight="1" x14ac:dyDescent="0.3">
      <c r="A60" s="45"/>
      <c r="B60" s="16"/>
      <c r="C60" s="46"/>
      <c r="D60" s="23" t="s">
        <v>135</v>
      </c>
      <c r="E60" s="23"/>
      <c r="F60" s="24">
        <v>500</v>
      </c>
      <c r="G60" s="24">
        <v>100</v>
      </c>
      <c r="H60" s="19"/>
      <c r="I60" s="19"/>
      <c r="J60" s="19"/>
      <c r="K60" s="79">
        <f t="shared" si="0"/>
        <v>400</v>
      </c>
    </row>
    <row r="61" spans="1:13" ht="13.8" x14ac:dyDescent="0.3">
      <c r="A61" s="44" t="s">
        <v>4</v>
      </c>
      <c r="B61" s="16">
        <v>3227</v>
      </c>
      <c r="C61" s="18"/>
      <c r="D61" s="15" t="s">
        <v>26</v>
      </c>
      <c r="E61" s="15"/>
      <c r="F61" s="17">
        <v>900</v>
      </c>
      <c r="G61" s="17">
        <v>600</v>
      </c>
      <c r="H61" s="19"/>
      <c r="I61" s="19"/>
      <c r="J61" s="19"/>
      <c r="K61" s="78">
        <f t="shared" si="0"/>
        <v>300</v>
      </c>
    </row>
    <row r="62" spans="1:13" ht="13.8" x14ac:dyDescent="0.3">
      <c r="A62" s="94" t="s">
        <v>6</v>
      </c>
      <c r="B62" s="16">
        <v>3231</v>
      </c>
      <c r="C62" s="18"/>
      <c r="D62" s="15" t="s">
        <v>27</v>
      </c>
      <c r="E62" s="15"/>
      <c r="F62" s="17">
        <v>18920</v>
      </c>
      <c r="G62" s="17">
        <v>14500</v>
      </c>
      <c r="H62" s="19"/>
      <c r="I62" s="19"/>
      <c r="J62" s="19"/>
      <c r="K62" s="78">
        <f t="shared" si="0"/>
        <v>4420</v>
      </c>
    </row>
    <row r="63" spans="1:13" x14ac:dyDescent="0.25">
      <c r="A63" s="99"/>
      <c r="B63" s="96"/>
      <c r="C63" s="36" t="s">
        <v>192</v>
      </c>
      <c r="D63" s="23" t="s">
        <v>191</v>
      </c>
      <c r="E63" s="47" t="s">
        <v>164</v>
      </c>
      <c r="F63" s="24">
        <f>F62-F64-F65</f>
        <v>16270</v>
      </c>
      <c r="G63" s="24">
        <f>11672+750+112.4</f>
        <v>12534.4</v>
      </c>
      <c r="H63" s="19"/>
      <c r="I63" s="19"/>
      <c r="J63" s="19"/>
      <c r="K63" s="79">
        <f t="shared" si="0"/>
        <v>3735.6000000000004</v>
      </c>
      <c r="L63" s="5"/>
      <c r="M63" s="5"/>
    </row>
    <row r="64" spans="1:13" ht="13.8" x14ac:dyDescent="0.3">
      <c r="A64" s="99"/>
      <c r="B64" s="97"/>
      <c r="C64" s="25"/>
      <c r="D64" s="23" t="s">
        <v>62</v>
      </c>
      <c r="E64" s="23"/>
      <c r="F64" s="24">
        <v>650</v>
      </c>
      <c r="G64" s="24">
        <v>415.6</v>
      </c>
      <c r="H64" s="19"/>
      <c r="I64" s="19"/>
      <c r="J64" s="19"/>
      <c r="K64" s="79">
        <f t="shared" si="0"/>
        <v>234.39999999999998</v>
      </c>
    </row>
    <row r="65" spans="1:12" ht="13.8" x14ac:dyDescent="0.3">
      <c r="A65" s="99"/>
      <c r="B65" s="97"/>
      <c r="C65" s="25"/>
      <c r="D65" s="23" t="s">
        <v>61</v>
      </c>
      <c r="E65" s="23"/>
      <c r="F65" s="24">
        <v>2000</v>
      </c>
      <c r="G65" s="24">
        <v>1550</v>
      </c>
      <c r="H65" s="19"/>
      <c r="I65" s="19"/>
      <c r="J65" s="19"/>
      <c r="K65" s="79">
        <f t="shared" si="0"/>
        <v>450</v>
      </c>
    </row>
    <row r="66" spans="1:12" ht="13.8" x14ac:dyDescent="0.3">
      <c r="A66" s="100"/>
      <c r="B66" s="101"/>
      <c r="C66" s="50"/>
      <c r="D66" s="23"/>
      <c r="E66" s="23"/>
      <c r="F66" s="24"/>
      <c r="G66" s="24"/>
      <c r="H66" s="19"/>
      <c r="I66" s="19"/>
      <c r="J66" s="19"/>
      <c r="K66" s="79">
        <f t="shared" si="0"/>
        <v>0</v>
      </c>
    </row>
    <row r="67" spans="1:12" ht="13.8" x14ac:dyDescent="0.3">
      <c r="A67" s="51" t="s">
        <v>8</v>
      </c>
      <c r="B67" s="49">
        <v>3233</v>
      </c>
      <c r="C67" s="50"/>
      <c r="D67" s="15" t="s">
        <v>136</v>
      </c>
      <c r="E67" s="23"/>
      <c r="F67" s="17">
        <v>10</v>
      </c>
      <c r="G67" s="17">
        <v>0</v>
      </c>
      <c r="H67" s="19"/>
      <c r="I67" s="19"/>
      <c r="J67" s="19"/>
      <c r="K67" s="78">
        <f t="shared" si="0"/>
        <v>10</v>
      </c>
    </row>
    <row r="68" spans="1:12" ht="13.8" x14ac:dyDescent="0.3">
      <c r="A68" s="94" t="s">
        <v>9</v>
      </c>
      <c r="B68" s="16">
        <v>3232</v>
      </c>
      <c r="C68" s="18"/>
      <c r="D68" s="15" t="s">
        <v>7</v>
      </c>
      <c r="E68" s="15"/>
      <c r="F68" s="17">
        <v>8492</v>
      </c>
      <c r="G68" s="17">
        <v>11500</v>
      </c>
      <c r="H68" s="19"/>
      <c r="I68" s="19"/>
      <c r="J68" s="19"/>
      <c r="K68" s="78">
        <f t="shared" si="0"/>
        <v>-3008</v>
      </c>
    </row>
    <row r="69" spans="1:12" ht="12.75" hidden="1" customHeight="1" x14ac:dyDescent="0.3">
      <c r="A69" s="95"/>
      <c r="B69" s="52"/>
      <c r="C69" s="53"/>
      <c r="D69" s="54"/>
      <c r="E69" s="55"/>
      <c r="F69" s="56"/>
      <c r="G69" s="56"/>
      <c r="H69" s="19"/>
      <c r="I69" s="19"/>
      <c r="J69" s="19"/>
      <c r="K69" s="86">
        <f t="shared" si="0"/>
        <v>0</v>
      </c>
    </row>
    <row r="70" spans="1:12" ht="12.75" hidden="1" customHeight="1" x14ac:dyDescent="0.3">
      <c r="A70" s="95"/>
      <c r="B70" s="52"/>
      <c r="C70" s="53"/>
      <c r="D70" s="54"/>
      <c r="E70" s="55"/>
      <c r="F70" s="56"/>
      <c r="G70" s="56"/>
      <c r="H70" s="19"/>
      <c r="I70" s="19"/>
      <c r="J70" s="19"/>
      <c r="K70" s="86">
        <f t="shared" si="0"/>
        <v>0</v>
      </c>
    </row>
    <row r="71" spans="1:12" ht="12.75" hidden="1" customHeight="1" x14ac:dyDescent="0.3">
      <c r="A71" s="95"/>
      <c r="B71" s="52"/>
      <c r="C71" s="53"/>
      <c r="D71" s="54"/>
      <c r="E71" s="55"/>
      <c r="F71" s="56"/>
      <c r="G71" s="56"/>
      <c r="H71" s="19"/>
      <c r="I71" s="19"/>
      <c r="J71" s="19"/>
      <c r="K71" s="86">
        <f t="shared" si="0"/>
        <v>0</v>
      </c>
    </row>
    <row r="72" spans="1:12" ht="13.8" x14ac:dyDescent="0.3">
      <c r="A72" s="95"/>
      <c r="B72" s="52"/>
      <c r="C72" s="53"/>
      <c r="D72" s="57" t="s">
        <v>175</v>
      </c>
      <c r="E72" s="15"/>
      <c r="F72" s="58">
        <f>SUM(F73:F81)</f>
        <v>8492</v>
      </c>
      <c r="G72" s="58">
        <v>11500</v>
      </c>
      <c r="H72" s="19"/>
      <c r="I72" s="19"/>
      <c r="J72" s="19"/>
      <c r="K72" s="87">
        <f t="shared" si="0"/>
        <v>-3008</v>
      </c>
      <c r="L72" s="5"/>
    </row>
    <row r="73" spans="1:12" ht="13.8" x14ac:dyDescent="0.3">
      <c r="A73" s="99"/>
      <c r="B73" s="96"/>
      <c r="C73" s="21"/>
      <c r="D73" s="23" t="s">
        <v>142</v>
      </c>
      <c r="E73" s="23"/>
      <c r="F73" s="30">
        <v>1000</v>
      </c>
      <c r="G73" s="30">
        <v>300</v>
      </c>
      <c r="H73" s="59"/>
      <c r="I73" s="59"/>
      <c r="J73" s="59"/>
      <c r="K73" s="81">
        <f t="shared" si="0"/>
        <v>700</v>
      </c>
    </row>
    <row r="74" spans="1:12" ht="13.8" x14ac:dyDescent="0.3">
      <c r="A74" s="99"/>
      <c r="B74" s="97"/>
      <c r="C74" s="25"/>
      <c r="D74" s="23" t="s">
        <v>50</v>
      </c>
      <c r="E74" s="23"/>
      <c r="F74" s="30">
        <v>692</v>
      </c>
      <c r="G74" s="30">
        <v>692</v>
      </c>
      <c r="H74" s="19"/>
      <c r="I74" s="19"/>
      <c r="J74" s="19"/>
      <c r="K74" s="81">
        <f t="shared" si="0"/>
        <v>0</v>
      </c>
    </row>
    <row r="75" spans="1:12" ht="13.8" x14ac:dyDescent="0.3">
      <c r="A75" s="99"/>
      <c r="B75" s="97"/>
      <c r="C75" s="25"/>
      <c r="D75" s="23" t="s">
        <v>51</v>
      </c>
      <c r="E75" s="23"/>
      <c r="F75" s="30">
        <v>1200</v>
      </c>
      <c r="G75" s="30">
        <v>5000</v>
      </c>
      <c r="H75" s="19"/>
      <c r="I75" s="19"/>
      <c r="J75" s="19"/>
      <c r="K75" s="81">
        <f t="shared" si="0"/>
        <v>-3800</v>
      </c>
    </row>
    <row r="76" spans="1:12" ht="13.8" x14ac:dyDescent="0.3">
      <c r="A76" s="99"/>
      <c r="B76" s="97"/>
      <c r="C76" s="25"/>
      <c r="D76" s="23" t="s">
        <v>52</v>
      </c>
      <c r="E76" s="23"/>
      <c r="F76" s="30">
        <v>1200</v>
      </c>
      <c r="G76" s="30">
        <v>1200</v>
      </c>
      <c r="H76" s="19"/>
      <c r="I76" s="19"/>
      <c r="J76" s="19"/>
      <c r="K76" s="81">
        <f t="shared" si="0"/>
        <v>0</v>
      </c>
    </row>
    <row r="77" spans="1:12" ht="13.8" x14ac:dyDescent="0.3">
      <c r="A77" s="99"/>
      <c r="B77" s="97"/>
      <c r="C77" s="25"/>
      <c r="D77" s="23" t="s">
        <v>53</v>
      </c>
      <c r="E77" s="23"/>
      <c r="F77" s="30">
        <v>400</v>
      </c>
      <c r="G77" s="30">
        <v>400</v>
      </c>
      <c r="H77" s="19"/>
      <c r="I77" s="19"/>
      <c r="J77" s="19"/>
      <c r="K77" s="81">
        <f t="shared" si="0"/>
        <v>0</v>
      </c>
    </row>
    <row r="78" spans="1:12" ht="13.8" x14ac:dyDescent="0.3">
      <c r="A78" s="99"/>
      <c r="B78" s="97"/>
      <c r="C78" s="25"/>
      <c r="D78" s="23" t="s">
        <v>113</v>
      </c>
      <c r="E78" s="23"/>
      <c r="F78" s="30">
        <v>1000</v>
      </c>
      <c r="G78" s="30">
        <v>1000</v>
      </c>
      <c r="H78" s="19"/>
      <c r="I78" s="19"/>
      <c r="J78" s="19"/>
      <c r="K78" s="81">
        <f t="shared" ref="K78:K122" si="1">F78-G78</f>
        <v>0</v>
      </c>
    </row>
    <row r="79" spans="1:12" ht="13.8" x14ac:dyDescent="0.3">
      <c r="A79" s="99"/>
      <c r="B79" s="97"/>
      <c r="C79" s="25"/>
      <c r="D79" s="23" t="s">
        <v>58</v>
      </c>
      <c r="E79" s="23"/>
      <c r="F79" s="30">
        <v>1000</v>
      </c>
      <c r="G79" s="30">
        <f>1000-592</f>
        <v>408</v>
      </c>
      <c r="H79" s="19"/>
      <c r="I79" s="19"/>
      <c r="J79" s="19"/>
      <c r="K79" s="81">
        <f t="shared" si="1"/>
        <v>592</v>
      </c>
    </row>
    <row r="80" spans="1:12" ht="13.8" x14ac:dyDescent="0.3">
      <c r="A80" s="99"/>
      <c r="B80" s="97"/>
      <c r="C80" s="25"/>
      <c r="D80" s="23" t="s">
        <v>63</v>
      </c>
      <c r="E80" s="23"/>
      <c r="F80" s="30">
        <v>1000</v>
      </c>
      <c r="G80" s="30">
        <v>1000</v>
      </c>
      <c r="H80" s="19"/>
      <c r="I80" s="19"/>
      <c r="J80" s="19"/>
      <c r="K80" s="81">
        <f t="shared" si="1"/>
        <v>0</v>
      </c>
    </row>
    <row r="81" spans="1:12" ht="13.8" x14ac:dyDescent="0.3">
      <c r="A81" s="100"/>
      <c r="B81" s="101"/>
      <c r="C81" s="50"/>
      <c r="D81" s="23" t="s">
        <v>71</v>
      </c>
      <c r="E81" s="23"/>
      <c r="F81" s="30">
        <v>1000</v>
      </c>
      <c r="G81" s="30">
        <v>1000</v>
      </c>
      <c r="H81" s="19"/>
      <c r="I81" s="19"/>
      <c r="J81" s="19"/>
      <c r="K81" s="81">
        <f t="shared" si="1"/>
        <v>0</v>
      </c>
    </row>
    <row r="82" spans="1:12" ht="13.8" x14ac:dyDescent="0.3">
      <c r="A82" s="94" t="s">
        <v>10</v>
      </c>
      <c r="B82" s="16">
        <v>3234</v>
      </c>
      <c r="C82" s="46"/>
      <c r="D82" s="15" t="s">
        <v>11</v>
      </c>
      <c r="E82" s="15"/>
      <c r="F82" s="17">
        <v>3700</v>
      </c>
      <c r="G82" s="17">
        <v>4300</v>
      </c>
      <c r="H82" s="19"/>
      <c r="I82" s="19"/>
      <c r="J82" s="19"/>
      <c r="K82" s="78">
        <f t="shared" si="1"/>
        <v>-600</v>
      </c>
      <c r="L82" s="5"/>
    </row>
    <row r="83" spans="1:12" ht="13.8" x14ac:dyDescent="0.3">
      <c r="A83" s="99"/>
      <c r="B83" s="96"/>
      <c r="C83" s="21"/>
      <c r="D83" s="23" t="s">
        <v>114</v>
      </c>
      <c r="E83" s="23"/>
      <c r="F83" s="30">
        <v>1800</v>
      </c>
      <c r="G83" s="30">
        <v>1850</v>
      </c>
      <c r="H83" s="19"/>
      <c r="I83" s="19"/>
      <c r="J83" s="19"/>
      <c r="K83" s="81">
        <f t="shared" si="1"/>
        <v>-50</v>
      </c>
    </row>
    <row r="84" spans="1:12" ht="13.8" x14ac:dyDescent="0.3">
      <c r="A84" s="99"/>
      <c r="B84" s="97"/>
      <c r="C84" s="25"/>
      <c r="D84" s="23" t="s">
        <v>54</v>
      </c>
      <c r="E84" s="23"/>
      <c r="F84" s="30">
        <v>1000</v>
      </c>
      <c r="G84" s="30">
        <v>1259</v>
      </c>
      <c r="H84" s="19"/>
      <c r="I84" s="19"/>
      <c r="J84" s="19"/>
      <c r="K84" s="81">
        <f t="shared" si="1"/>
        <v>-259</v>
      </c>
    </row>
    <row r="85" spans="1:12" ht="13.8" x14ac:dyDescent="0.3">
      <c r="A85" s="99"/>
      <c r="B85" s="97"/>
      <c r="C85" s="25"/>
      <c r="D85" s="23" t="s">
        <v>55</v>
      </c>
      <c r="E85" s="23"/>
      <c r="F85" s="30">
        <v>300</v>
      </c>
      <c r="G85" s="30">
        <v>111</v>
      </c>
      <c r="H85" s="19"/>
      <c r="I85" s="19"/>
      <c r="J85" s="19"/>
      <c r="K85" s="81">
        <f t="shared" si="1"/>
        <v>189</v>
      </c>
    </row>
    <row r="86" spans="1:12" ht="13.8" x14ac:dyDescent="0.3">
      <c r="A86" s="99"/>
      <c r="B86" s="97"/>
      <c r="C86" s="25"/>
      <c r="D86" s="23" t="s">
        <v>56</v>
      </c>
      <c r="E86" s="23"/>
      <c r="F86" s="30">
        <v>200</v>
      </c>
      <c r="G86" s="30">
        <v>198</v>
      </c>
      <c r="H86" s="19"/>
      <c r="I86" s="19"/>
      <c r="J86" s="19"/>
      <c r="K86" s="81">
        <f t="shared" si="1"/>
        <v>2</v>
      </c>
    </row>
    <row r="87" spans="1:12" ht="13.8" x14ac:dyDescent="0.3">
      <c r="A87" s="100"/>
      <c r="B87" s="101"/>
      <c r="C87" s="50"/>
      <c r="D87" s="23" t="s">
        <v>115</v>
      </c>
      <c r="E87" s="23"/>
      <c r="F87" s="30">
        <v>400</v>
      </c>
      <c r="G87" s="30">
        <v>900</v>
      </c>
      <c r="H87" s="19"/>
      <c r="I87" s="19"/>
      <c r="J87" s="19"/>
      <c r="K87" s="81">
        <f t="shared" si="1"/>
        <v>-500</v>
      </c>
    </row>
    <row r="88" spans="1:12" ht="13.8" x14ac:dyDescent="0.3">
      <c r="A88" s="44" t="s">
        <v>12</v>
      </c>
      <c r="B88" s="16">
        <v>3235</v>
      </c>
      <c r="C88" s="18"/>
      <c r="D88" s="15" t="s">
        <v>44</v>
      </c>
      <c r="E88" s="15"/>
      <c r="F88" s="17">
        <v>6220</v>
      </c>
      <c r="G88" s="17">
        <v>5380</v>
      </c>
      <c r="H88" s="19"/>
      <c r="I88" s="19"/>
      <c r="J88" s="19"/>
      <c r="K88" s="78">
        <f t="shared" si="1"/>
        <v>840</v>
      </c>
    </row>
    <row r="89" spans="1:12" ht="13.8" x14ac:dyDescent="0.3">
      <c r="A89" s="94" t="s">
        <v>14</v>
      </c>
      <c r="B89" s="16">
        <v>3236</v>
      </c>
      <c r="C89" s="18"/>
      <c r="D89" s="15" t="s">
        <v>21</v>
      </c>
      <c r="E89" s="15"/>
      <c r="F89" s="17">
        <v>3250</v>
      </c>
      <c r="G89" s="17">
        <v>4097.93</v>
      </c>
      <c r="H89" s="19"/>
      <c r="I89" s="19"/>
      <c r="J89" s="19"/>
      <c r="K89" s="78">
        <f t="shared" si="1"/>
        <v>-847.93000000000029</v>
      </c>
    </row>
    <row r="90" spans="1:12" ht="13.8" x14ac:dyDescent="0.3">
      <c r="A90" s="99"/>
      <c r="B90" s="96"/>
      <c r="C90" s="28"/>
      <c r="D90" s="23" t="s">
        <v>65</v>
      </c>
      <c r="E90" s="23"/>
      <c r="F90" s="30">
        <v>2500</v>
      </c>
      <c r="G90" s="30">
        <v>3525.84</v>
      </c>
      <c r="H90" s="19"/>
      <c r="I90" s="19"/>
      <c r="J90" s="19"/>
      <c r="K90" s="81">
        <f t="shared" si="1"/>
        <v>-1025.8400000000001</v>
      </c>
    </row>
    <row r="91" spans="1:12" ht="13.8" x14ac:dyDescent="0.3">
      <c r="A91" s="100"/>
      <c r="B91" s="101"/>
      <c r="C91" s="50"/>
      <c r="D91" s="23" t="s">
        <v>116</v>
      </c>
      <c r="E91" s="23"/>
      <c r="F91" s="30">
        <v>750</v>
      </c>
      <c r="G91" s="30">
        <f>134.71+437.38</f>
        <v>572.09</v>
      </c>
      <c r="H91" s="19"/>
      <c r="I91" s="19"/>
      <c r="J91" s="19"/>
      <c r="K91" s="81">
        <f t="shared" si="1"/>
        <v>177.90999999999997</v>
      </c>
    </row>
    <row r="92" spans="1:12" ht="13.8" x14ac:dyDescent="0.3">
      <c r="A92" s="94" t="s">
        <v>15</v>
      </c>
      <c r="B92" s="16">
        <v>3237</v>
      </c>
      <c r="C92" s="18"/>
      <c r="D92" s="15" t="s">
        <v>64</v>
      </c>
      <c r="E92" s="15"/>
      <c r="F92" s="17">
        <v>400</v>
      </c>
      <c r="G92" s="17">
        <v>939.68</v>
      </c>
      <c r="H92" s="19"/>
      <c r="I92" s="19"/>
      <c r="J92" s="19"/>
      <c r="K92" s="78">
        <f t="shared" si="1"/>
        <v>-539.67999999999995</v>
      </c>
    </row>
    <row r="93" spans="1:12" ht="13.8" x14ac:dyDescent="0.3">
      <c r="A93" s="99"/>
      <c r="B93" s="96"/>
      <c r="C93" s="21"/>
      <c r="D93" s="23" t="s">
        <v>118</v>
      </c>
      <c r="E93" s="23"/>
      <c r="F93" s="24">
        <v>150</v>
      </c>
      <c r="G93" s="24">
        <v>283.68</v>
      </c>
      <c r="H93" s="19"/>
      <c r="I93" s="19"/>
      <c r="J93" s="19"/>
      <c r="K93" s="79">
        <f t="shared" si="1"/>
        <v>-133.68</v>
      </c>
    </row>
    <row r="94" spans="1:12" ht="13.8" x14ac:dyDescent="0.3">
      <c r="A94" s="100"/>
      <c r="B94" s="101"/>
      <c r="C94" s="50"/>
      <c r="D94" s="23" t="s">
        <v>117</v>
      </c>
      <c r="E94" s="23"/>
      <c r="F94" s="24">
        <v>250</v>
      </c>
      <c r="G94" s="24">
        <f>59.73+62.5+593.5</f>
        <v>715.73</v>
      </c>
      <c r="H94" s="19"/>
      <c r="I94" s="19"/>
      <c r="J94" s="19"/>
      <c r="K94" s="79">
        <f t="shared" si="1"/>
        <v>-465.73</v>
      </c>
    </row>
    <row r="95" spans="1:12" ht="13.8" x14ac:dyDescent="0.3">
      <c r="A95" s="94" t="s">
        <v>17</v>
      </c>
      <c r="B95" s="16">
        <v>3238</v>
      </c>
      <c r="C95" s="18"/>
      <c r="D95" s="15" t="s">
        <v>13</v>
      </c>
      <c r="E95" s="15"/>
      <c r="F95" s="17">
        <v>3031</v>
      </c>
      <c r="G95" s="17">
        <v>2148.46</v>
      </c>
      <c r="H95" s="19"/>
      <c r="I95" s="19"/>
      <c r="J95" s="19"/>
      <c r="K95" s="78">
        <f t="shared" si="1"/>
        <v>882.54</v>
      </c>
    </row>
    <row r="96" spans="1:12" ht="13.8" x14ac:dyDescent="0.3">
      <c r="A96" s="95"/>
      <c r="B96" s="60"/>
      <c r="C96" s="28"/>
      <c r="D96" s="23" t="s">
        <v>119</v>
      </c>
      <c r="E96" s="33"/>
      <c r="F96" s="24">
        <v>3031</v>
      </c>
      <c r="G96" s="24">
        <v>2148.46</v>
      </c>
      <c r="H96" s="19"/>
      <c r="I96" s="19"/>
      <c r="J96" s="19"/>
      <c r="K96" s="79">
        <f t="shared" si="1"/>
        <v>882.54</v>
      </c>
    </row>
    <row r="97" spans="1:11" ht="13.8" x14ac:dyDescent="0.3">
      <c r="A97" s="44" t="s">
        <v>18</v>
      </c>
      <c r="B97" s="61">
        <v>3239</v>
      </c>
      <c r="C97" s="62"/>
      <c r="D97" s="15" t="s">
        <v>28</v>
      </c>
      <c r="E97" s="15"/>
      <c r="F97" s="17">
        <v>2300</v>
      </c>
      <c r="G97" s="17">
        <v>832.5</v>
      </c>
      <c r="H97" s="19"/>
      <c r="I97" s="19"/>
      <c r="J97" s="19"/>
      <c r="K97" s="78">
        <f t="shared" si="1"/>
        <v>1467.5</v>
      </c>
    </row>
    <row r="98" spans="1:11" ht="13.8" x14ac:dyDescent="0.3">
      <c r="A98" s="44" t="s">
        <v>19</v>
      </c>
      <c r="B98" s="61">
        <v>3292</v>
      </c>
      <c r="C98" s="62"/>
      <c r="D98" s="15" t="s">
        <v>138</v>
      </c>
      <c r="E98" s="15"/>
      <c r="F98" s="17">
        <v>1900</v>
      </c>
      <c r="G98" s="17">
        <v>1740</v>
      </c>
      <c r="H98" s="19"/>
      <c r="I98" s="19"/>
      <c r="J98" s="19"/>
      <c r="K98" s="78">
        <f t="shared" si="1"/>
        <v>160</v>
      </c>
    </row>
    <row r="99" spans="1:11" ht="13.8" x14ac:dyDescent="0.3">
      <c r="A99" s="44" t="s">
        <v>144</v>
      </c>
      <c r="B99" s="16">
        <v>3293</v>
      </c>
      <c r="C99" s="18"/>
      <c r="D99" s="15" t="s">
        <v>57</v>
      </c>
      <c r="E99" s="15"/>
      <c r="F99" s="17">
        <v>890</v>
      </c>
      <c r="G99" s="17">
        <v>639.58000000000004</v>
      </c>
      <c r="H99" s="19"/>
      <c r="I99" s="19"/>
      <c r="J99" s="19"/>
      <c r="K99" s="78">
        <f t="shared" si="1"/>
        <v>250.41999999999996</v>
      </c>
    </row>
    <row r="100" spans="1:11" ht="13.8" x14ac:dyDescent="0.3">
      <c r="A100" s="44" t="s">
        <v>145</v>
      </c>
      <c r="B100" s="16">
        <v>3294</v>
      </c>
      <c r="C100" s="18"/>
      <c r="D100" s="15" t="s">
        <v>16</v>
      </c>
      <c r="E100" s="15"/>
      <c r="F100" s="17">
        <v>200</v>
      </c>
      <c r="G100" s="17">
        <v>198.09</v>
      </c>
      <c r="H100" s="19"/>
      <c r="I100" s="19"/>
      <c r="J100" s="19"/>
      <c r="K100" s="78">
        <f t="shared" si="1"/>
        <v>1.9099999999999966</v>
      </c>
    </row>
    <row r="101" spans="1:11" ht="13.8" x14ac:dyDescent="0.3">
      <c r="A101" s="44" t="s">
        <v>22</v>
      </c>
      <c r="B101" s="16">
        <v>3295</v>
      </c>
      <c r="C101" s="18"/>
      <c r="D101" s="15" t="s">
        <v>45</v>
      </c>
      <c r="E101" s="15"/>
      <c r="F101" s="17">
        <v>130</v>
      </c>
      <c r="G101" s="17">
        <f>33.18+52.76</f>
        <v>85.94</v>
      </c>
      <c r="H101" s="19"/>
      <c r="I101" s="19"/>
      <c r="J101" s="19"/>
      <c r="K101" s="78">
        <f t="shared" si="1"/>
        <v>44.06</v>
      </c>
    </row>
    <row r="102" spans="1:11" ht="13.8" x14ac:dyDescent="0.3">
      <c r="A102" s="44" t="s">
        <v>30</v>
      </c>
      <c r="B102" s="16">
        <v>3296</v>
      </c>
      <c r="C102" s="18"/>
      <c r="D102" s="15" t="s">
        <v>46</v>
      </c>
      <c r="E102" s="15"/>
      <c r="F102" s="17">
        <v>50</v>
      </c>
      <c r="G102" s="17">
        <v>0</v>
      </c>
      <c r="H102" s="19"/>
      <c r="I102" s="19"/>
      <c r="J102" s="19"/>
      <c r="K102" s="78">
        <f t="shared" si="1"/>
        <v>50</v>
      </c>
    </row>
    <row r="103" spans="1:11" ht="13.8" x14ac:dyDescent="0.3">
      <c r="A103" s="94" t="s">
        <v>33</v>
      </c>
      <c r="B103" s="16">
        <v>3299</v>
      </c>
      <c r="C103" s="18"/>
      <c r="D103" s="15" t="s">
        <v>20</v>
      </c>
      <c r="E103" s="15"/>
      <c r="F103" s="17">
        <v>6300</v>
      </c>
      <c r="G103" s="17">
        <v>7458.34</v>
      </c>
      <c r="H103" s="19"/>
      <c r="I103" s="19"/>
      <c r="J103" s="19"/>
      <c r="K103" s="78">
        <f t="shared" si="1"/>
        <v>-1158.3400000000001</v>
      </c>
    </row>
    <row r="104" spans="1:11" ht="13.8" x14ac:dyDescent="0.3">
      <c r="A104" s="95"/>
      <c r="B104" s="96"/>
      <c r="C104" s="21"/>
      <c r="D104" s="23" t="s">
        <v>120</v>
      </c>
      <c r="E104" s="23"/>
      <c r="F104" s="30">
        <v>500</v>
      </c>
      <c r="G104" s="30">
        <v>253.4</v>
      </c>
      <c r="H104" s="19"/>
      <c r="I104" s="19"/>
      <c r="J104" s="19"/>
      <c r="K104" s="81">
        <f t="shared" si="1"/>
        <v>246.6</v>
      </c>
    </row>
    <row r="105" spans="1:11" ht="13.8" x14ac:dyDescent="0.3">
      <c r="A105" s="95"/>
      <c r="B105" s="97"/>
      <c r="C105" s="25"/>
      <c r="D105" s="23" t="s">
        <v>121</v>
      </c>
      <c r="E105" s="23"/>
      <c r="F105" s="30">
        <v>2000</v>
      </c>
      <c r="G105" s="30">
        <v>578.5</v>
      </c>
      <c r="H105" s="19"/>
      <c r="I105" s="19"/>
      <c r="J105" s="19"/>
      <c r="K105" s="81">
        <f t="shared" si="1"/>
        <v>1421.5</v>
      </c>
    </row>
    <row r="106" spans="1:11" ht="13.8" x14ac:dyDescent="0.3">
      <c r="A106" s="95"/>
      <c r="B106" s="97"/>
      <c r="C106" s="25"/>
      <c r="D106" s="23" t="s">
        <v>122</v>
      </c>
      <c r="E106" s="23"/>
      <c r="F106" s="30">
        <v>600</v>
      </c>
      <c r="G106" s="30">
        <v>49.77</v>
      </c>
      <c r="H106" s="19"/>
      <c r="I106" s="19"/>
      <c r="J106" s="19"/>
      <c r="K106" s="81">
        <f t="shared" si="1"/>
        <v>550.23</v>
      </c>
    </row>
    <row r="107" spans="1:11" ht="13.8" x14ac:dyDescent="0.3">
      <c r="A107" s="95"/>
      <c r="B107" s="97"/>
      <c r="C107" s="25"/>
      <c r="D107" s="23" t="s">
        <v>193</v>
      </c>
      <c r="E107" s="23"/>
      <c r="F107" s="30">
        <v>3200</v>
      </c>
      <c r="G107" s="30">
        <f>5569.14+354.96</f>
        <v>5924.1</v>
      </c>
      <c r="H107" s="19"/>
      <c r="I107" s="19"/>
      <c r="J107" s="19"/>
      <c r="K107" s="81">
        <f t="shared" si="1"/>
        <v>-2724.1000000000004</v>
      </c>
    </row>
    <row r="108" spans="1:11" ht="13.8" x14ac:dyDescent="0.3">
      <c r="A108" s="94" t="s">
        <v>34</v>
      </c>
      <c r="B108" s="16">
        <v>3431</v>
      </c>
      <c r="C108" s="18"/>
      <c r="D108" s="15" t="s">
        <v>29</v>
      </c>
      <c r="E108" s="15"/>
      <c r="F108" s="17">
        <v>1200</v>
      </c>
      <c r="G108" s="17">
        <v>1150</v>
      </c>
      <c r="H108" s="19"/>
      <c r="I108" s="19"/>
      <c r="J108" s="19"/>
      <c r="K108" s="78">
        <f t="shared" si="1"/>
        <v>50</v>
      </c>
    </row>
    <row r="109" spans="1:11" ht="13.8" x14ac:dyDescent="0.3">
      <c r="A109" s="98"/>
      <c r="B109" s="16"/>
      <c r="C109" s="46"/>
      <c r="D109" s="23" t="s">
        <v>72</v>
      </c>
      <c r="E109" s="23"/>
      <c r="F109" s="24">
        <v>1200</v>
      </c>
      <c r="G109" s="24">
        <v>1150</v>
      </c>
      <c r="H109" s="19"/>
      <c r="I109" s="19"/>
      <c r="J109" s="19"/>
      <c r="K109" s="79">
        <f t="shared" si="1"/>
        <v>50</v>
      </c>
    </row>
    <row r="110" spans="1:11" ht="13.8" x14ac:dyDescent="0.3">
      <c r="A110" s="44" t="s">
        <v>35</v>
      </c>
      <c r="B110" s="16">
        <v>4212</v>
      </c>
      <c r="C110" s="18"/>
      <c r="D110" s="15" t="s">
        <v>43</v>
      </c>
      <c r="E110" s="15"/>
      <c r="F110" s="17">
        <v>0</v>
      </c>
      <c r="G110" s="17">
        <v>73370.41</v>
      </c>
      <c r="H110" s="19"/>
      <c r="I110" s="19"/>
      <c r="J110" s="19"/>
      <c r="K110" s="78">
        <f t="shared" si="1"/>
        <v>-73370.41</v>
      </c>
    </row>
    <row r="111" spans="1:11" ht="13.8" x14ac:dyDescent="0.3">
      <c r="A111" s="44"/>
      <c r="B111" s="16">
        <v>42123</v>
      </c>
      <c r="C111" s="18"/>
      <c r="D111" s="23" t="s">
        <v>130</v>
      </c>
      <c r="E111" s="64"/>
      <c r="F111" s="65"/>
      <c r="G111" s="65">
        <v>73370.41</v>
      </c>
      <c r="H111" s="19"/>
      <c r="I111" s="19"/>
      <c r="J111" s="19"/>
      <c r="K111" s="88">
        <f t="shared" si="1"/>
        <v>-73370.41</v>
      </c>
    </row>
    <row r="112" spans="1:11" ht="13.8" x14ac:dyDescent="0.3">
      <c r="A112" s="44" t="s">
        <v>36</v>
      </c>
      <c r="B112" s="16">
        <v>4221</v>
      </c>
      <c r="C112" s="18"/>
      <c r="D112" s="15" t="s">
        <v>194</v>
      </c>
      <c r="E112" s="15"/>
      <c r="F112" s="17">
        <v>2300</v>
      </c>
      <c r="G112" s="17">
        <v>18943.95</v>
      </c>
      <c r="H112" s="19"/>
      <c r="I112" s="19"/>
      <c r="J112" s="19"/>
      <c r="K112" s="78">
        <f t="shared" si="1"/>
        <v>-16643.95</v>
      </c>
    </row>
    <row r="113" spans="1:11" ht="13.8" x14ac:dyDescent="0.3">
      <c r="A113" s="44"/>
      <c r="B113" s="16">
        <v>4221</v>
      </c>
      <c r="C113" s="18"/>
      <c r="D113" s="23" t="s">
        <v>125</v>
      </c>
      <c r="E113" s="15"/>
      <c r="F113" s="24">
        <v>800</v>
      </c>
      <c r="G113" s="24">
        <v>5099.54</v>
      </c>
      <c r="H113" s="19"/>
      <c r="I113" s="19"/>
      <c r="J113" s="19"/>
      <c r="K113" s="79">
        <f t="shared" si="1"/>
        <v>-4299.54</v>
      </c>
    </row>
    <row r="114" spans="1:11" ht="13.8" x14ac:dyDescent="0.3">
      <c r="A114" s="44"/>
      <c r="B114" s="16"/>
      <c r="C114" s="18"/>
      <c r="D114" s="23" t="s">
        <v>127</v>
      </c>
      <c r="E114" s="15"/>
      <c r="F114" s="24">
        <v>1000</v>
      </c>
      <c r="G114" s="24">
        <v>11838.33</v>
      </c>
      <c r="H114" s="19"/>
      <c r="I114" s="19"/>
      <c r="J114" s="19"/>
      <c r="K114" s="79">
        <f t="shared" si="1"/>
        <v>-10838.33</v>
      </c>
    </row>
    <row r="115" spans="1:11" ht="13.8" x14ac:dyDescent="0.3">
      <c r="A115" s="44"/>
      <c r="B115" s="16"/>
      <c r="C115" s="18"/>
      <c r="D115" s="23" t="s">
        <v>128</v>
      </c>
      <c r="E115" s="15"/>
      <c r="F115" s="24">
        <v>500</v>
      </c>
      <c r="G115" s="24">
        <v>2006.08</v>
      </c>
      <c r="H115" s="19"/>
      <c r="I115" s="19"/>
      <c r="J115" s="19"/>
      <c r="K115" s="79">
        <f t="shared" si="1"/>
        <v>-1506.08</v>
      </c>
    </row>
    <row r="116" spans="1:11" ht="13.8" x14ac:dyDescent="0.3">
      <c r="A116" s="44" t="s">
        <v>137</v>
      </c>
      <c r="B116" s="43">
        <v>4223</v>
      </c>
      <c r="C116" s="18"/>
      <c r="D116" s="15" t="s">
        <v>140</v>
      </c>
      <c r="E116" s="15"/>
      <c r="F116" s="17">
        <v>300</v>
      </c>
      <c r="G116" s="17">
        <v>1543.16</v>
      </c>
      <c r="H116" s="19"/>
      <c r="I116" s="19"/>
      <c r="J116" s="19"/>
      <c r="K116" s="78">
        <f t="shared" si="1"/>
        <v>-1243.1600000000001</v>
      </c>
    </row>
    <row r="117" spans="1:11" ht="13.8" x14ac:dyDescent="0.3">
      <c r="A117" s="44" t="s">
        <v>37</v>
      </c>
      <c r="B117" s="16">
        <v>4227</v>
      </c>
      <c r="C117" s="66"/>
      <c r="D117" s="15" t="s">
        <v>31</v>
      </c>
      <c r="E117" s="15"/>
      <c r="F117" s="17">
        <v>1400</v>
      </c>
      <c r="G117" s="17">
        <v>2229.2199999999998</v>
      </c>
      <c r="H117" s="19"/>
      <c r="I117" s="19"/>
      <c r="J117" s="19"/>
      <c r="K117" s="78">
        <f t="shared" si="1"/>
        <v>-829.2199999999998</v>
      </c>
    </row>
    <row r="118" spans="1:11" ht="13.8" x14ac:dyDescent="0.3">
      <c r="A118" s="44" t="s">
        <v>38</v>
      </c>
      <c r="B118" s="16">
        <v>4241</v>
      </c>
      <c r="C118" s="18"/>
      <c r="D118" s="15" t="s">
        <v>123</v>
      </c>
      <c r="E118" s="18"/>
      <c r="F118" s="17">
        <v>1060</v>
      </c>
      <c r="G118" s="17">
        <v>1737.11</v>
      </c>
      <c r="H118" s="19"/>
      <c r="I118" s="19"/>
      <c r="J118" s="19"/>
      <c r="K118" s="78">
        <f t="shared" si="1"/>
        <v>-677.1099999999999</v>
      </c>
    </row>
    <row r="119" spans="1:11" ht="13.8" x14ac:dyDescent="0.3">
      <c r="A119" s="44" t="s">
        <v>39</v>
      </c>
      <c r="B119" s="67">
        <v>4241</v>
      </c>
      <c r="C119" s="18"/>
      <c r="D119" s="15" t="s">
        <v>124</v>
      </c>
      <c r="E119" s="18"/>
      <c r="F119" s="17">
        <v>2000</v>
      </c>
      <c r="G119" s="17">
        <v>146.84</v>
      </c>
      <c r="H119" s="19"/>
      <c r="I119" s="19"/>
      <c r="J119" s="19"/>
      <c r="K119" s="78">
        <f t="shared" si="1"/>
        <v>1853.16</v>
      </c>
    </row>
    <row r="120" spans="1:11" ht="13.8" x14ac:dyDescent="0.3">
      <c r="A120" s="44" t="s">
        <v>167</v>
      </c>
      <c r="B120" s="16">
        <v>4511</v>
      </c>
      <c r="C120" s="18"/>
      <c r="D120" s="15" t="s">
        <v>42</v>
      </c>
      <c r="E120" s="18"/>
      <c r="F120" s="17">
        <v>0</v>
      </c>
      <c r="G120" s="17">
        <v>1127.0999999999999</v>
      </c>
      <c r="H120" s="19"/>
      <c r="I120" s="19"/>
      <c r="J120" s="19"/>
      <c r="K120" s="78">
        <f t="shared" si="1"/>
        <v>-1127.0999999999999</v>
      </c>
    </row>
    <row r="121" spans="1:11" ht="13.8" x14ac:dyDescent="0.3">
      <c r="A121" s="46"/>
      <c r="B121" s="16"/>
      <c r="C121" s="46"/>
      <c r="D121" s="46"/>
      <c r="E121" s="46"/>
      <c r="F121" s="24"/>
      <c r="G121" s="24"/>
      <c r="H121" s="19"/>
      <c r="I121" s="19"/>
      <c r="J121" s="19"/>
      <c r="K121" s="79">
        <f t="shared" si="1"/>
        <v>0</v>
      </c>
    </row>
    <row r="122" spans="1:11" ht="13.8" x14ac:dyDescent="0.3">
      <c r="A122" s="46"/>
      <c r="B122" s="16"/>
      <c r="C122" s="46"/>
      <c r="D122" s="18" t="s">
        <v>32</v>
      </c>
      <c r="E122" s="18"/>
      <c r="F122" s="17">
        <f>F13+F14+F15+F24+F46+F49+F53+F61+F62+F67+F68+F82+F88+F89+F92+F95+F97+F98+F99+F100+F101+F102+F103+F108+F112+F110+F116+F117+F118+F119+F120</f>
        <v>227746.5</v>
      </c>
      <c r="G122" s="17">
        <f>G13+G14+G15+G24+G46+G49+G53+G61+G62+G67+G68+G82+G88+G89+G92+G95+G97+G98+G99+G100+G101+G102+G103+G108+G112+G110+G116+G117+G118+G119+G120</f>
        <v>323626.59999999992</v>
      </c>
      <c r="H122" s="19"/>
      <c r="I122" s="19"/>
      <c r="J122" s="19"/>
      <c r="K122" s="78">
        <f t="shared" si="1"/>
        <v>-95880.099999999919</v>
      </c>
    </row>
    <row r="123" spans="1:11" ht="12.75" hidden="1" customHeight="1" x14ac:dyDescent="0.3">
      <c r="A123" s="46"/>
      <c r="B123" s="68"/>
      <c r="C123" s="69"/>
      <c r="D123" s="70"/>
      <c r="E123" s="70"/>
      <c r="F123" s="39">
        <f>SUM(F26:F122)</f>
        <v>487346</v>
      </c>
      <c r="G123" s="39">
        <f>SUM(G26:G122)</f>
        <v>782588.83999999985</v>
      </c>
      <c r="H123" s="71"/>
      <c r="I123" s="71"/>
      <c r="J123" s="71"/>
      <c r="K123" s="39">
        <f>SUM(K26:K122)</f>
        <v>-295242.83999999991</v>
      </c>
    </row>
    <row r="124" spans="1:11" ht="13.8" x14ac:dyDescent="0.3">
      <c r="A124" s="72"/>
      <c r="B124" s="73"/>
      <c r="C124" s="10"/>
      <c r="D124" s="10"/>
      <c r="E124" s="10"/>
      <c r="F124" s="10"/>
      <c r="G124" s="10"/>
      <c r="H124" s="10"/>
      <c r="I124" s="10"/>
      <c r="J124" s="74"/>
      <c r="K124" s="10"/>
    </row>
    <row r="125" spans="1:11" ht="13.8" x14ac:dyDescent="0.3">
      <c r="A125" s="74"/>
      <c r="B125" s="93" t="s">
        <v>179</v>
      </c>
      <c r="C125" s="93"/>
      <c r="D125" s="75"/>
      <c r="E125" s="75" t="s">
        <v>180</v>
      </c>
      <c r="F125" s="75"/>
      <c r="G125" s="75"/>
      <c r="H125" s="75" t="s">
        <v>181</v>
      </c>
      <c r="I125" s="75"/>
      <c r="J125" s="75"/>
      <c r="K125" s="75"/>
    </row>
    <row r="126" spans="1:11" ht="13.8" x14ac:dyDescent="0.3">
      <c r="A126" s="10"/>
      <c r="B126" s="93" t="s">
        <v>182</v>
      </c>
      <c r="C126" s="93"/>
      <c r="D126" s="75"/>
      <c r="E126" s="75" t="s">
        <v>183</v>
      </c>
      <c r="F126" s="75"/>
      <c r="G126" s="75"/>
      <c r="H126" s="75" t="s">
        <v>184</v>
      </c>
      <c r="I126" s="75"/>
      <c r="J126" s="75"/>
      <c r="K126" s="75"/>
    </row>
    <row r="127" spans="1:11" ht="13.8" x14ac:dyDescent="0.3">
      <c r="A127" s="10"/>
      <c r="B127" s="89"/>
      <c r="C127" s="89"/>
      <c r="D127" s="89"/>
      <c r="E127" s="11"/>
      <c r="F127" s="10"/>
      <c r="G127" s="10"/>
      <c r="H127" s="10"/>
      <c r="I127" s="10"/>
      <c r="J127" s="10"/>
      <c r="K127" s="10"/>
    </row>
    <row r="128" spans="1:11" ht="13.8" x14ac:dyDescent="0.3">
      <c r="A128" s="10"/>
      <c r="B128" s="73"/>
      <c r="C128" s="10"/>
      <c r="D128" s="76"/>
      <c r="E128" s="76"/>
      <c r="F128" s="11"/>
      <c r="G128" s="11"/>
      <c r="H128" s="10"/>
      <c r="I128" s="10"/>
      <c r="J128" s="10"/>
      <c r="K128" s="11"/>
    </row>
    <row r="129" spans="1:11" x14ac:dyDescent="0.25">
      <c r="A129" s="12"/>
      <c r="F129" s="77"/>
      <c r="G129" s="77"/>
      <c r="H129" s="12"/>
      <c r="I129" s="12"/>
      <c r="K129" s="77"/>
    </row>
    <row r="130" spans="1:11" ht="12.75" hidden="1" customHeight="1" x14ac:dyDescent="0.25"/>
    <row r="131" spans="1:11" ht="12.75" hidden="1" customHeight="1" x14ac:dyDescent="0.25"/>
    <row r="138" spans="1:11" x14ac:dyDescent="0.25">
      <c r="F138" s="5"/>
      <c r="G138" s="5"/>
      <c r="K138" s="5"/>
    </row>
    <row r="146" ht="12.75" hidden="1" customHeight="1" x14ac:dyDescent="0.25"/>
    <row r="147" ht="12.75" hidden="1" customHeight="1" x14ac:dyDescent="0.25"/>
    <row r="148" ht="12.75" hidden="1" customHeight="1" x14ac:dyDescent="0.25"/>
  </sheetData>
  <mergeCells count="35">
    <mergeCell ref="A108:A109"/>
    <mergeCell ref="A1:J1"/>
    <mergeCell ref="A4:K5"/>
    <mergeCell ref="B6:J6"/>
    <mergeCell ref="F9:F10"/>
    <mergeCell ref="G9:G10"/>
    <mergeCell ref="H9:H10"/>
    <mergeCell ref="I9:I10"/>
    <mergeCell ref="J9:J10"/>
    <mergeCell ref="K9:K10"/>
    <mergeCell ref="A9:A10"/>
    <mergeCell ref="B9:B10"/>
    <mergeCell ref="C9:C10"/>
    <mergeCell ref="D9:D10"/>
    <mergeCell ref="A15:A23"/>
    <mergeCell ref="B16:B23"/>
    <mergeCell ref="A24:A48"/>
    <mergeCell ref="B25:B45"/>
    <mergeCell ref="E9:E10"/>
    <mergeCell ref="B126:C126"/>
    <mergeCell ref="B127:D127"/>
    <mergeCell ref="B125:C125"/>
    <mergeCell ref="A62:A66"/>
    <mergeCell ref="B63:B66"/>
    <mergeCell ref="A68:A81"/>
    <mergeCell ref="B73:B81"/>
    <mergeCell ref="A82:A87"/>
    <mergeCell ref="B83:B87"/>
    <mergeCell ref="A89:A91"/>
    <mergeCell ref="B90:B91"/>
    <mergeCell ref="A92:A94"/>
    <mergeCell ref="B93:B94"/>
    <mergeCell ref="A95:A96"/>
    <mergeCell ref="A103:A107"/>
    <mergeCell ref="B104:B107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plan nabave 2024-objava</vt:lpstr>
      <vt:lpstr>1.izmjena plana 24</vt:lpstr>
      <vt:lpstr>'plan nabave 2024-objava'!Podrucje_ispisa</vt:lpstr>
    </vt:vector>
  </TitlesOfParts>
  <Company>OŠ D. Domjanića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Tajnica</cp:lastModifiedBy>
  <cp:lastPrinted>2023-09-21T12:11:30Z</cp:lastPrinted>
  <dcterms:created xsi:type="dcterms:W3CDTF">2008-06-09T08:03:08Z</dcterms:created>
  <dcterms:modified xsi:type="dcterms:W3CDTF">2026-03-02T08:30:05Z</dcterms:modified>
</cp:coreProperties>
</file>